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D:\today2050\2024\XLS_version 2024\"/>
    </mc:Choice>
  </mc:AlternateContent>
  <xr:revisionPtr revIDLastSave="0" documentId="13_ncr:1_{2734B374-6FC5-42DC-9064-2BE8A7AC0815}" xr6:coauthVersionLast="47" xr6:coauthVersionMax="47" xr10:uidLastSave="{00000000-0000-0000-0000-000000000000}"/>
  <workbookProtection workbookAlgorithmName="SHA-512" workbookHashValue="/Ma3yPx+pTOrgmA65cubeTBo3aRxFfyoamtqUrJMCNlUicRh4YjusG7NVujwameKUHHiX4JBSIE/T2ue47nIvQ==" workbookSaltValue="v6NYdTwIMUoAdKlbrK02WA==" workbookSpinCount="100000" lockStructure="1"/>
  <bookViews>
    <workbookView xWindow="28680" yWindow="-10545" windowWidth="38640" windowHeight="21120" tabRatio="587" firstSheet="1" activeTab="1" xr2:uid="{5181E3BA-AC0B-4615-8A90-58B7571CA46E}"/>
  </bookViews>
  <sheets>
    <sheet name="Important Instructions" sheetId="23" r:id="rId1"/>
    <sheet name="References &amp; building info" sheetId="1" r:id="rId2"/>
    <sheet name="1.Energy &amp; water" sheetId="2" r:id="rId3"/>
    <sheet name="2.Mobility (owned)" sheetId="18" r:id="rId4"/>
    <sheet name="3.Mobility (not owned)" sheetId="19" r:id="rId5"/>
    <sheet name="4.Purchased equipment" sheetId="3" r:id="rId6"/>
    <sheet name="5.Food" sheetId="6" r:id="rId7"/>
    <sheet name="6.Waste" sheetId="4" r:id="rId8"/>
    <sheet name="Synthesis" sheetId="22" r:id="rId9"/>
    <sheet name="Mobility fuels" sheetId="21" state="hidden" r:id="rId10"/>
    <sheet name="units" sheetId="11" state="hidden" r:id="rId11"/>
    <sheet name="Data availability" sheetId="14" state="hidden" r:id="rId12"/>
    <sheet name="YesNo" sheetId="25" state="hidden" r:id="rId13"/>
    <sheet name="BuildingOccupation" sheetId="26" state="hidden" r:id="rId14"/>
    <sheet name="RentedOwned" sheetId="28" state="hidden" r:id="rId15"/>
  </sheets>
  <definedNames>
    <definedName name="_xlnm.Print_Area" localSheetId="6">'5.Food'!$A$1:$P$42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9" l="1"/>
  <c r="H26" i="6"/>
  <c r="H47" i="4"/>
  <c r="I22" i="19" l="1"/>
  <c r="I21" i="19"/>
  <c r="C36" i="22"/>
  <c r="C8" i="1"/>
  <c r="D11" i="22" s="1"/>
  <c r="H49" i="4"/>
  <c r="H26" i="4"/>
  <c r="H27" i="4"/>
  <c r="H24" i="4"/>
  <c r="H23" i="4"/>
  <c r="H12" i="4"/>
  <c r="H16" i="4"/>
  <c r="G33" i="1"/>
  <c r="G23" i="1"/>
  <c r="G17" i="1"/>
  <c r="G11" i="1"/>
  <c r="H103" i="2"/>
  <c r="H104" i="2"/>
  <c r="H45" i="2"/>
  <c r="H46" i="2"/>
  <c r="G12" i="1"/>
  <c r="D9" i="4" l="1"/>
  <c r="C32" i="22"/>
  <c r="H12" i="6"/>
  <c r="D9" i="6" s="1"/>
  <c r="D31" i="22" s="1"/>
  <c r="I28" i="19"/>
  <c r="I29" i="19"/>
  <c r="I30" i="19"/>
  <c r="I31" i="19"/>
  <c r="I32" i="19"/>
  <c r="I33" i="19"/>
  <c r="C24" i="22"/>
  <c r="I11" i="19"/>
  <c r="G36" i="1"/>
  <c r="G35" i="1"/>
  <c r="G34" i="1"/>
  <c r="G26" i="1"/>
  <c r="G25" i="1"/>
  <c r="C12" i="22"/>
  <c r="G27" i="1"/>
  <c r="G37" i="1"/>
  <c r="G16" i="1"/>
  <c r="G13" i="1"/>
  <c r="H13" i="4"/>
  <c r="C28" i="22"/>
  <c r="H12" i="2" l="1"/>
  <c r="H39" i="2"/>
  <c r="H53" i="2"/>
  <c r="H61" i="2"/>
  <c r="I27" i="18"/>
  <c r="H12" i="3"/>
  <c r="H31" i="3"/>
  <c r="H45" i="3"/>
  <c r="I12" i="18"/>
  <c r="H43" i="2"/>
  <c r="H30" i="4"/>
  <c r="I18" i="18"/>
  <c r="C16" i="22" l="1"/>
  <c r="H23" i="6"/>
  <c r="H24" i="6"/>
  <c r="H25" i="6"/>
  <c r="H27" i="6"/>
  <c r="H70" i="2" l="1"/>
  <c r="H55" i="2"/>
  <c r="H56" i="2"/>
  <c r="H57" i="2"/>
  <c r="H58" i="2"/>
  <c r="H33" i="2"/>
  <c r="H34" i="2"/>
  <c r="H35" i="2"/>
  <c r="H36" i="2"/>
  <c r="H32" i="2"/>
  <c r="H91" i="2"/>
  <c r="H92" i="2"/>
  <c r="H93" i="2"/>
  <c r="H94" i="2"/>
  <c r="H90" i="2"/>
  <c r="H49" i="2"/>
  <c r="H108" i="2"/>
  <c r="H107" i="2"/>
  <c r="H106" i="2"/>
  <c r="H114" i="2"/>
  <c r="H115" i="2"/>
  <c r="H116" i="2"/>
  <c r="H113" i="2"/>
  <c r="G24" i="1"/>
  <c r="C20" i="22" l="1"/>
  <c r="H22" i="6" l="1"/>
  <c r="H21" i="6"/>
  <c r="H20" i="6"/>
  <c r="H19" i="6"/>
  <c r="H18" i="6"/>
  <c r="H17" i="6"/>
  <c r="H16" i="6"/>
  <c r="H15" i="6"/>
  <c r="H14" i="6"/>
  <c r="H13" i="6"/>
  <c r="D9" i="19"/>
  <c r="I23" i="19"/>
  <c r="I24" i="19"/>
  <c r="I33" i="18"/>
  <c r="I34" i="18"/>
  <c r="I35" i="18"/>
  <c r="I36" i="18"/>
  <c r="I37" i="18"/>
  <c r="I38" i="18"/>
  <c r="I32" i="18"/>
  <c r="H111" i="2"/>
  <c r="G32" i="1"/>
  <c r="G22" i="1"/>
  <c r="G10" i="1"/>
  <c r="G14" i="1"/>
  <c r="G15" i="1"/>
  <c r="C13" i="22" s="1"/>
  <c r="H27" i="2"/>
  <c r="H119" i="2"/>
  <c r="H97" i="2"/>
  <c r="H120" i="2"/>
  <c r="H105" i="2"/>
  <c r="H102" i="2"/>
  <c r="H101" i="2"/>
  <c r="H100" i="2"/>
  <c r="H99" i="2"/>
  <c r="H98" i="2"/>
  <c r="H87" i="2"/>
  <c r="H86" i="2"/>
  <c r="H85" i="2"/>
  <c r="H84" i="2"/>
  <c r="H83" i="2"/>
  <c r="H82" i="2"/>
  <c r="H81" i="2"/>
  <c r="H80" i="2"/>
  <c r="H79" i="2"/>
  <c r="H78" i="2"/>
  <c r="H77" i="2"/>
  <c r="H76" i="2"/>
  <c r="H75" i="2"/>
  <c r="H74" i="2"/>
  <c r="H73" i="2"/>
  <c r="H72" i="2"/>
  <c r="C33" i="22" l="1"/>
  <c r="D9" i="3"/>
  <c r="D27" i="22" s="1"/>
  <c r="D35" i="22"/>
  <c r="D23" i="22"/>
  <c r="D9" i="18"/>
  <c r="D19" i="22" s="1"/>
  <c r="D10" i="2"/>
  <c r="H18" i="4"/>
  <c r="H19" i="4"/>
  <c r="H20" i="4"/>
  <c r="H21" i="4"/>
  <c r="H22" i="4"/>
  <c r="H31" i="4"/>
  <c r="H32" i="4"/>
  <c r="H33" i="4"/>
  <c r="H34" i="4"/>
  <c r="H35" i="4"/>
  <c r="H36" i="4"/>
  <c r="H37" i="4"/>
  <c r="H38" i="4"/>
  <c r="H39" i="4"/>
  <c r="H41" i="4"/>
  <c r="H42" i="4"/>
  <c r="H43" i="4"/>
  <c r="H44" i="4"/>
  <c r="H46" i="4"/>
  <c r="H35" i="3"/>
  <c r="H15" i="3"/>
  <c r="H14" i="3"/>
  <c r="H16" i="3"/>
  <c r="H17" i="3"/>
  <c r="H18" i="3"/>
  <c r="H19" i="3"/>
  <c r="H20" i="3"/>
  <c r="H21" i="3"/>
  <c r="H22" i="3"/>
  <c r="H23" i="3"/>
  <c r="H24" i="3"/>
  <c r="H25" i="3"/>
  <c r="H26" i="3"/>
  <c r="H27" i="3"/>
  <c r="H32" i="3"/>
  <c r="H33" i="3"/>
  <c r="H36" i="3"/>
  <c r="H37" i="3"/>
  <c r="H38" i="3"/>
  <c r="H39" i="3"/>
  <c r="H40" i="3"/>
  <c r="H41" i="3"/>
  <c r="H46" i="3"/>
  <c r="H47" i="3"/>
  <c r="H48" i="3"/>
  <c r="H49" i="3"/>
  <c r="H50" i="3"/>
  <c r="H51" i="3"/>
  <c r="H52" i="3"/>
  <c r="H54" i="3"/>
  <c r="H13" i="3"/>
  <c r="I15" i="19"/>
  <c r="I35" i="19"/>
  <c r="I14" i="19"/>
  <c r="I16" i="19"/>
  <c r="I18" i="19"/>
  <c r="I19" i="19"/>
  <c r="I20" i="19"/>
  <c r="I25" i="19"/>
  <c r="I27" i="19"/>
  <c r="I13" i="19"/>
  <c r="I28" i="18"/>
  <c r="I29" i="18"/>
  <c r="I30" i="18"/>
  <c r="I31" i="18"/>
  <c r="H15" i="2"/>
  <c r="H16" i="2"/>
  <c r="H17" i="2"/>
  <c r="H18" i="2"/>
  <c r="H19" i="2"/>
  <c r="H20" i="2"/>
  <c r="H21" i="2"/>
  <c r="H22" i="2"/>
  <c r="H23" i="2"/>
  <c r="H24" i="2"/>
  <c r="H25" i="2"/>
  <c r="H26" i="2"/>
  <c r="H28" i="2"/>
  <c r="H29" i="2"/>
  <c r="H40" i="2"/>
  <c r="H41" i="2"/>
  <c r="H42" i="2"/>
  <c r="H44" i="2"/>
  <c r="H47" i="2"/>
  <c r="H48" i="2"/>
  <c r="H50" i="2"/>
  <c r="H62" i="2"/>
  <c r="H14" i="2"/>
  <c r="I14" i="18"/>
  <c r="I15" i="18"/>
  <c r="I16" i="18"/>
  <c r="I17" i="18"/>
  <c r="I19" i="18"/>
  <c r="I20" i="18"/>
  <c r="I21" i="18"/>
  <c r="I22" i="18"/>
  <c r="I23" i="18"/>
  <c r="I13" i="18"/>
  <c r="C37" i="22" l="1"/>
  <c r="D15" i="22"/>
  <c r="D8" i="22" s="1"/>
  <c r="C17" i="22"/>
  <c r="C29" i="22"/>
  <c r="C25" i="22"/>
  <c r="C21" i="22"/>
</calcChain>
</file>

<file path=xl/sharedStrings.xml><?xml version="1.0" encoding="utf-8"?>
<sst xmlns="http://schemas.openxmlformats.org/spreadsheetml/2006/main" count="947" uniqueCount="312">
  <si>
    <t>Instructions on how to complete the form</t>
  </si>
  <si>
    <t>This form is provided to help institutions calculate their annual environmental footprint. Please read the information below on how to fill the entry form and insert data.</t>
  </si>
  <si>
    <t>Sector tabs</t>
  </si>
  <si>
    <t>This data entry form collects data to calculate greenhouse gas (GHG) emissions for the following sectors :</t>
  </si>
  <si>
    <t>1. Energy &amp; water</t>
  </si>
  <si>
    <t>2. Mobility (institution owned vehicles)</t>
  </si>
  <si>
    <t>3. Mobility (vehicles not owned by the institution)</t>
  </si>
  <si>
    <t>4. Purchased equipment</t>
  </si>
  <si>
    <t>5. Food</t>
  </si>
  <si>
    <t xml:space="preserve">6. Waste </t>
  </si>
  <si>
    <r>
      <t>Each institution is responsible for the accuracy of the data it submits.</t>
    </r>
    <r>
      <rPr>
        <b/>
        <sz val="11"/>
        <color theme="1"/>
        <rFont val="Calibri"/>
        <family val="2"/>
        <scheme val="minor"/>
      </rPr>
      <t xml:space="preserve"> This Excel form contains a first level automatic verification</t>
    </r>
    <r>
      <rPr>
        <sz val="11"/>
        <color theme="1"/>
        <rFont val="Calibri"/>
        <family val="2"/>
        <scheme val="minor"/>
      </rPr>
      <t xml:space="preserve"> (details provided below). However, the automatic verification is limited and does not guarantee the elimination of all errors. 2050Today will perform a check of all submitted data based on this first level automatic review. </t>
    </r>
  </si>
  <si>
    <t>Data availability</t>
  </si>
  <si>
    <t xml:space="preserve">Description </t>
  </si>
  <si>
    <t>Data available</t>
  </si>
  <si>
    <t>You have the information, whether there is a consumption (&gt;0) or no consumption (=0). The appropriate box will unlock to allow you to complete it with the information at your disposal.</t>
  </si>
  <si>
    <t xml:space="preserve">Data not applicable </t>
  </si>
  <si>
    <t>Option set as default. This indicator does not apply to your institution. The box remains locked.</t>
  </si>
  <si>
    <t>Boxes appear with different colors in this data entry form. The table below describes the type of content boxes contain according to their color.</t>
  </si>
  <si>
    <t>Colors</t>
  </si>
  <si>
    <t>Boxes to be completed with a value (number or text)</t>
  </si>
  <si>
    <t>Boxes containing a drop menu (e.g. Data availability cells in column B in each category tab)</t>
  </si>
  <si>
    <t>Boxes for comments/notes</t>
  </si>
  <si>
    <t>Boxes containing an error (cf. information provided in the table below)</t>
  </si>
  <si>
    <t>Automatic Excel Verification</t>
  </si>
  <si>
    <t>The information provided below explains how the automatic excel verification works. The excel verification appears at the right hand side of each table for each Sector tab. Please read carefully.</t>
  </si>
  <si>
    <t>Please provide a value</t>
  </si>
  <si>
    <r>
      <t xml:space="preserve">ERROR: Please enter an integer number </t>
    </r>
    <r>
      <rPr>
        <i/>
        <sz val="11"/>
        <color theme="5" tint="-0.249977111117893"/>
        <rFont val="Calibri"/>
        <family val="2"/>
      </rPr>
      <t>≥0</t>
    </r>
  </si>
  <si>
    <t>→ Your entry is correct, you can proceed to the next row or instruction step.</t>
  </si>
  <si>
    <t xml:space="preserve">No entries recorded for this category </t>
  </si>
  <si>
    <t xml:space="preserve">Only one entry has been provided for the two sub-categories </t>
  </si>
  <si>
    <t xml:space="preserve">→ This applies only to the Electricity Category in the "1.Energy and water" tab. You are required to provide information for the two sub-categories "Electricity purchased" and "Electricity produced". </t>
  </si>
  <si>
    <t>Synthesis tab</t>
  </si>
  <si>
    <t xml:space="preserve">The last tab of the data entry form contains a synthesis of all your responses. This synthesis shows you whether you have forgotten to give a value for an indicator, or if you have made format errors for each sector. It also indicates whether you have provided at least one entry per table for each sector tab. Please refer to this tab to check your answers when you have filled in all tabs. </t>
  </si>
  <si>
    <t>Troubleshooting &amp; Help</t>
  </si>
  <si>
    <t>REFERENCES &amp; BUILDING INFORMATION</t>
  </si>
  <si>
    <t xml:space="preserve">Instructions </t>
  </si>
  <si>
    <t xml:space="preserve">Completion rate for this category: </t>
  </si>
  <si>
    <t>References (mandatory)</t>
  </si>
  <si>
    <t>Information</t>
  </si>
  <si>
    <t>Comments</t>
  </si>
  <si>
    <t>Verification</t>
  </si>
  <si>
    <t xml:space="preserve">Contact person name </t>
  </si>
  <si>
    <t xml:space="preserve">Institution name </t>
  </si>
  <si>
    <t>BUILDING INFORMATION: OFFICES</t>
  </si>
  <si>
    <t>Units</t>
  </si>
  <si>
    <t>-</t>
  </si>
  <si>
    <t xml:space="preserve">Building area occupied by the Institution </t>
  </si>
  <si>
    <t>m2</t>
  </si>
  <si>
    <t>Yes</t>
  </si>
  <si>
    <t>BUILDING INFORMATION: RESIDENCE</t>
  </si>
  <si>
    <t>ENERGY &amp; WATER</t>
  </si>
  <si>
    <t>For applicable indicators, please select first the data availability* and then fill out the related information in colored boxes.</t>
  </si>
  <si>
    <t>Electricity</t>
  </si>
  <si>
    <t>Electricity source</t>
  </si>
  <si>
    <t>Value</t>
  </si>
  <si>
    <t>Electricity purchased &amp; consumed (network electricity)</t>
  </si>
  <si>
    <t>Not applicable</t>
  </si>
  <si>
    <t>SIG Product : Electricité Vitale Bleu</t>
  </si>
  <si>
    <t>kWh</t>
  </si>
  <si>
    <t>SIG Product : 10% Vitale Vert</t>
  </si>
  <si>
    <t>SIG Product : 20% Vitale Vert</t>
  </si>
  <si>
    <t>SIG Product : 40% Vitale Vert</t>
  </si>
  <si>
    <t>SIG Product : 100% Vitale Vert</t>
  </si>
  <si>
    <t>SIG Product : Electricité Vitale Soleil</t>
  </si>
  <si>
    <t>Coal</t>
  </si>
  <si>
    <t>Oil</t>
  </si>
  <si>
    <t>Gas</t>
  </si>
  <si>
    <t>Nuclear</t>
  </si>
  <si>
    <t>Biomass</t>
  </si>
  <si>
    <t>Hydro</t>
  </si>
  <si>
    <t>Geothermal</t>
  </si>
  <si>
    <t xml:space="preserve">Solar   </t>
  </si>
  <si>
    <t>Wind</t>
  </si>
  <si>
    <t>Other</t>
  </si>
  <si>
    <t>If other please specify energy source here</t>
  </si>
  <si>
    <t>Electricity produced &amp; consumed on site</t>
  </si>
  <si>
    <t xml:space="preserve">Electricity is produced on site </t>
  </si>
  <si>
    <t xml:space="preserve">Solar </t>
  </si>
  <si>
    <t>Combined heat &amp; power installation</t>
  </si>
  <si>
    <t xml:space="preserve">Oil </t>
  </si>
  <si>
    <t xml:space="preserve">Natural gas </t>
  </si>
  <si>
    <t>Heating</t>
  </si>
  <si>
    <t xml:space="preserve">Data availability </t>
  </si>
  <si>
    <t>Energy source</t>
  </si>
  <si>
    <t>Natural Gas</t>
  </si>
  <si>
    <t>Heating oil</t>
  </si>
  <si>
    <t>District Heating</t>
  </si>
  <si>
    <t>Heatpump</t>
  </si>
  <si>
    <t>Biofuel</t>
  </si>
  <si>
    <t>Biogas</t>
  </si>
  <si>
    <t>SIG Product : GeniTerre</t>
  </si>
  <si>
    <t>SIG Product : GLN/GeniLac</t>
  </si>
  <si>
    <t>Water consumption for GLN/GeniLac system</t>
  </si>
  <si>
    <t xml:space="preserve">Other </t>
  </si>
  <si>
    <t>Cooling</t>
  </si>
  <si>
    <t>Cooling is available</t>
  </si>
  <si>
    <t>SIG Product: GLN/GeniLac</t>
  </si>
  <si>
    <t>Refrigerants for air conditioning</t>
  </si>
  <si>
    <t>Please specify refrigerant type here</t>
  </si>
  <si>
    <t>Water</t>
  </si>
  <si>
    <r>
      <t xml:space="preserve">Total Water Consumption </t>
    </r>
    <r>
      <rPr>
        <i/>
        <sz val="11"/>
        <color theme="1"/>
        <rFont val="Calibri"/>
        <family val="2"/>
        <scheme val="minor"/>
      </rPr>
      <t>(mandatory)</t>
    </r>
  </si>
  <si>
    <t>* Please refer to the first tab "Important instructions" for more information</t>
  </si>
  <si>
    <t>ENERGY &amp; WATER: RESIDENCE</t>
  </si>
  <si>
    <t>Solar</t>
  </si>
  <si>
    <t>Remarks :</t>
  </si>
  <si>
    <t>Above items are part of Scope 1 (combustibles) and Scope 2 (electricity) GHG emissions</t>
  </si>
  <si>
    <t>No 2 Scope Two totals will be calculated for electricty accoridng to GHG Protocol;</t>
  </si>
  <si>
    <t>kWh will be multiplicated by the network emission factor for Scope 2 emissions;</t>
  </si>
  <si>
    <t>GHG emissions linked to market-based information will not be taken into account (Electricity Product LCA; in particular to avoid penalizing members' solar energy choice);</t>
  </si>
  <si>
    <t>But Electricity Product choice will be mentionned in members' results to recognise their engagement.</t>
  </si>
  <si>
    <t>Water : value used to calculate wastewater GHG emission in Scope 3 category 3 as well ?</t>
  </si>
  <si>
    <t>MOBILITY - Vehicles owned or leased by the institution</t>
  </si>
  <si>
    <t>Summary of vehicle fleet</t>
  </si>
  <si>
    <t>Vehicle Type</t>
  </si>
  <si>
    <t>Bicycle</t>
  </si>
  <si>
    <t>N° of vehicles</t>
  </si>
  <si>
    <t>Electric bicycle</t>
  </si>
  <si>
    <t>Electric scooter</t>
  </si>
  <si>
    <t>100% Electric car</t>
  </si>
  <si>
    <t>Plug-in hybrid electric car</t>
  </si>
  <si>
    <t>Motorbike</t>
  </si>
  <si>
    <t>Bus/Van</t>
  </si>
  <si>
    <t>Thermal car - small size ( - 1400 ccm3)</t>
  </si>
  <si>
    <t>Thermal car - medium size (1400ccm3 - 2000 ccm3)</t>
  </si>
  <si>
    <t>Thermal car - large size (2'000 ccm3 ..)</t>
  </si>
  <si>
    <t>If other please specify vehicle type(s) here</t>
  </si>
  <si>
    <t>Fuel type</t>
  </si>
  <si>
    <t>km</t>
  </si>
  <si>
    <t>Emissions from transportation in vehicles owned or controlled by the reporting company are accounted for in either scope 1 (for fuel use) or scope 2 (for electricity use, be careful with double accounting! Does building electricity consumption includes the charge  of EV ?)</t>
  </si>
  <si>
    <t>GHG Protocol p.27 on Scope 1 : Transportation of materials, products, waste, and employees. These emissions result from the combustion of fuels in company owned/controlled mobile combustion sources (e.g., trucks, trains, ships, airplanes, buses, and cars)</t>
  </si>
  <si>
    <t>Distances travelled by vehicles owned by the entity can be based on vehicles km counters or on travel invoices sent by employees.</t>
  </si>
  <si>
    <t>Attention: link with Purchased Equipment (cars)- avoid double counting ! Scope 1/2 vs scope 3</t>
  </si>
  <si>
    <t>MOBILITY - Vehicles not owned or operated by the institution</t>
  </si>
  <si>
    <t>Employees business travel</t>
  </si>
  <si>
    <t>Means of transport / Distances</t>
  </si>
  <si>
    <t>Public transports - Tram</t>
  </si>
  <si>
    <t>Public Transports - Train</t>
  </si>
  <si>
    <t>Public Transports - Bus</t>
  </si>
  <si>
    <t>Taxi</t>
  </si>
  <si>
    <t>Distances of less than 550 km (cumulative value)</t>
  </si>
  <si>
    <t>CO2 emissions for distances of less than 550km</t>
  </si>
  <si>
    <t>tCO2eq.</t>
  </si>
  <si>
    <t>Distances  between 550 km and 5500 km (cumulative value)</t>
  </si>
  <si>
    <t>CO2 emissions for distances between 550 and 5500km</t>
  </si>
  <si>
    <t>Distances above 5500 km (cumulative value)</t>
  </si>
  <si>
    <t>CO2 emissions for distances above 5500km</t>
  </si>
  <si>
    <t>Share of Compensated flights</t>
  </si>
  <si>
    <t>% of total km</t>
  </si>
  <si>
    <t>Number of hotel nights</t>
  </si>
  <si>
    <t>N° of nights</t>
  </si>
  <si>
    <t>Above items are part of Scope 3 GHG Emissions Categories 6 &amp; 7 (employee business travel &amp; employee commuting)</t>
  </si>
  <si>
    <t>GHG emissions resulting from the entity's activity, even though vehicles are not owned by it.</t>
  </si>
  <si>
    <t>Employees business travel data : based on travel invoices/receipts that the collaborator gave to the entity</t>
  </si>
  <si>
    <t>Employees commuting trips --&gt; data collected though mobilidée form</t>
  </si>
  <si>
    <t>Include GHG emissions from teleworking ?</t>
  </si>
  <si>
    <t>PURCHASED EQUIPMENT</t>
  </si>
  <si>
    <r>
      <t xml:space="preserve">This tab is used to calculate greenhouse gas emissions from the purchase of new equipments and new materials by your institution. 
</t>
    </r>
    <r>
      <rPr>
        <b/>
        <sz val="11"/>
        <rFont val="Calibri"/>
        <family val="2"/>
        <scheme val="minor"/>
      </rPr>
      <t>For applicable indicators, please select first the data availability* and then fill out the related information in colored boxes.</t>
    </r>
    <r>
      <rPr>
        <sz val="11"/>
        <rFont val="Calibri"/>
        <family val="2"/>
        <scheme val="minor"/>
      </rPr>
      <t xml:space="preserve">
</t>
    </r>
    <r>
      <rPr>
        <b/>
        <sz val="11"/>
        <rFont val="Calibri"/>
        <family val="2"/>
        <scheme val="minor"/>
      </rPr>
      <t>Step 1:</t>
    </r>
    <r>
      <rPr>
        <sz val="11"/>
        <rFont val="Calibri"/>
        <family val="2"/>
        <scheme val="minor"/>
      </rPr>
      <t xml:space="preserve"> In the "New office equipment" category, when applicable report the amount (in kg or in number of items) of each material item purchased during the reported year.
</t>
    </r>
    <r>
      <rPr>
        <b/>
        <sz val="11"/>
        <rFont val="Calibri"/>
        <family val="2"/>
        <scheme val="minor"/>
      </rPr>
      <t>Step 2:</t>
    </r>
    <r>
      <rPr>
        <sz val="11"/>
        <rFont val="Calibri"/>
        <family val="2"/>
        <scheme val="minor"/>
      </rPr>
      <t xml:space="preserve"> In the "New mobility equipment" category, when applicable report the number of new vehicles per vehicle type purchased during the reported year. 
</t>
    </r>
    <r>
      <rPr>
        <b/>
        <sz val="11"/>
        <rFont val="Calibri"/>
        <family val="2"/>
        <scheme val="minor"/>
      </rPr>
      <t xml:space="preserve">
Step 3:</t>
    </r>
    <r>
      <rPr>
        <sz val="11"/>
        <rFont val="Calibri"/>
        <family val="2"/>
        <scheme val="minor"/>
      </rPr>
      <t xml:space="preserve"> In the "Construction materials" category, when applicable report the amount (in kg) of each material type purchased during the reported year.  
For each category, if your institution purchased a type of item that is not included in the provided lists, please select "Data available" for the row "Other" and precise the item type in the "Comments" box. If you have mutiple item types to communicate, please seperate them with commas. </t>
    </r>
  </si>
  <si>
    <t>New office equipment</t>
  </si>
  <si>
    <t>Material items</t>
  </si>
  <si>
    <t>White paper (average value per 500 sheets : 2.5 kg)</t>
  </si>
  <si>
    <t>kg</t>
  </si>
  <si>
    <t xml:space="preserve">Share of recycled paper / FSC certified </t>
  </si>
  <si>
    <t>%</t>
  </si>
  <si>
    <t>Printed material produced (leaflets / brochures / books)</t>
  </si>
  <si>
    <t>Printed material received (leaflets / brochures / books)</t>
  </si>
  <si>
    <t>Computers, servers</t>
  </si>
  <si>
    <t>N° of items</t>
  </si>
  <si>
    <t>Laptops</t>
  </si>
  <si>
    <t>Landline phone</t>
  </si>
  <si>
    <t>Mobile phones</t>
  </si>
  <si>
    <t>Tablets</t>
  </si>
  <si>
    <t>Batteries</t>
  </si>
  <si>
    <t>Printers</t>
  </si>
  <si>
    <t>Keyboards</t>
  </si>
  <si>
    <t>Monitors and screens</t>
  </si>
  <si>
    <t>Chairs</t>
  </si>
  <si>
    <t>Tables</t>
  </si>
  <si>
    <t>New mobility equipment</t>
  </si>
  <si>
    <t>Vehicle type</t>
  </si>
  <si>
    <t>Construction materials</t>
  </si>
  <si>
    <t>Material type</t>
  </si>
  <si>
    <t>Plastic</t>
  </si>
  <si>
    <t>Glass</t>
  </si>
  <si>
    <t>Wood</t>
  </si>
  <si>
    <t>Steel</t>
  </si>
  <si>
    <t>Cement</t>
  </si>
  <si>
    <t>Concrete</t>
  </si>
  <si>
    <t>Plaster</t>
  </si>
  <si>
    <t>Paint</t>
  </si>
  <si>
    <t>If other, please specify material type(s) here.</t>
  </si>
  <si>
    <t xml:space="preserve">Above items are part of Scope 3 GHG Emissions Category 1 "Purchased goods and services" with a "cradle to gate"/upstream boundary (TBC) </t>
  </si>
  <si>
    <t>Ajouter explications comme SUN.</t>
  </si>
  <si>
    <t>FOOD</t>
  </si>
  <si>
    <t>Meals and drinks offered by the institution</t>
  </si>
  <si>
    <t>Food and drinks items</t>
  </si>
  <si>
    <t>Breakfast</t>
  </si>
  <si>
    <t>N° of meals</t>
  </si>
  <si>
    <t>Vegetarian cocktail (event)</t>
  </si>
  <si>
    <t>Non-vegetarian cocktail (event)</t>
  </si>
  <si>
    <t>Vegetarian hot meal</t>
  </si>
  <si>
    <t>Non-vegetarian hot meal</t>
  </si>
  <si>
    <t>Vegetarian cold meal</t>
  </si>
  <si>
    <t>Non-vegetarian cold meal</t>
  </si>
  <si>
    <t xml:space="preserve">Water/soft drinks - Plastic bottles of 250, 330 or 500 ml </t>
  </si>
  <si>
    <t>N° of bottles</t>
  </si>
  <si>
    <t xml:space="preserve">Water/soft drinks - Plastic bottles of 750, 1000 or 1500 ml </t>
  </si>
  <si>
    <t>Water/soft drinks - Glass bottles of 250, 330 or 500 ml</t>
  </si>
  <si>
    <t>Water/soft drinks - Glass bottles of 750, 1000 ml</t>
  </si>
  <si>
    <t>Wine - Glass bottles of 375 ml</t>
  </si>
  <si>
    <t>Wine - Glass bottles of 750 ml</t>
  </si>
  <si>
    <t>Coffee</t>
  </si>
  <si>
    <t xml:space="preserve">N° of items </t>
  </si>
  <si>
    <t xml:space="preserve">Remarks : </t>
  </si>
  <si>
    <t xml:space="preserve">Above items are part of Scope 3 GHG Emissions, Category 1 "Purchased good and services" with a "cradle to gate"/upstream boundary (TBC) </t>
  </si>
  <si>
    <t>Ajouter ?</t>
  </si>
  <si>
    <t>Served in reusable dished</t>
  </si>
  <si>
    <t xml:space="preserve">Served in disposable dishes </t>
  </si>
  <si>
    <t>WASTE</t>
  </si>
  <si>
    <r>
      <t xml:space="preserve">This tab is used to collect data to estimate greenhouse gas emissions from waste generated by your institution's operations. 
</t>
    </r>
    <r>
      <rPr>
        <b/>
        <sz val="11"/>
        <color theme="1"/>
        <rFont val="Calibri"/>
        <family val="2"/>
        <scheme val="minor"/>
      </rPr>
      <t>For applicable indicators, please select first the data availability* and then fill out the related information in colored boxes.</t>
    </r>
    <r>
      <rPr>
        <sz val="11"/>
        <color theme="1"/>
        <rFont val="Calibri"/>
        <family val="2"/>
        <scheme val="minor"/>
      </rPr>
      <t xml:space="preserve">
For each waste type, report the amount (in kg, in liters or in number of items) produced by your entity for the reported year.
If your institution generated a type of waste that is not included in the lists below, please select "Data available" on the last row "Other" and precise the type in the "Comments" box. If you have mutiple waste types to communicate, please seperate them with commas. </t>
    </r>
  </si>
  <si>
    <t>Not Recycled</t>
  </si>
  <si>
    <t>Waste type</t>
  </si>
  <si>
    <t>Waste for incineration</t>
  </si>
  <si>
    <t>Recycled/Re-used</t>
  </si>
  <si>
    <t>Non hazardous waste</t>
  </si>
  <si>
    <t>Paper/Cardboard</t>
  </si>
  <si>
    <t>PET</t>
  </si>
  <si>
    <t>Other plastics</t>
  </si>
  <si>
    <t>Biodegradable (e.g. Food, Garden waste)</t>
  </si>
  <si>
    <t xml:space="preserve">Metal </t>
  </si>
  <si>
    <t>Office equipment</t>
  </si>
  <si>
    <t xml:space="preserve">Tables </t>
  </si>
  <si>
    <t>Hazardous waste</t>
  </si>
  <si>
    <t>E-waste</t>
  </si>
  <si>
    <t>Light bulbs and lamps</t>
  </si>
  <si>
    <t>Construction waste</t>
  </si>
  <si>
    <t>Refrigerants</t>
  </si>
  <si>
    <t>Liters</t>
  </si>
  <si>
    <t>Others</t>
  </si>
  <si>
    <t xml:space="preserve">Other  </t>
  </si>
  <si>
    <t>If other, please specify waste type here.</t>
  </si>
  <si>
    <t>Remarks:</t>
  </si>
  <si>
    <t xml:space="preserve">Above items are part of Scope 3 GHG Emissions Category 5 "Waste generated in operations" </t>
  </si>
  <si>
    <t>Include other waste types ?</t>
  </si>
  <si>
    <t>Non hazardous : Plastics, Wood, Others</t>
  </si>
  <si>
    <t>Hazardous: Light bulbs and lamps, Chemicals, Others</t>
  </si>
  <si>
    <t>Are "Purchased equipment" element suppose to appear all in "Waste" ?</t>
  </si>
  <si>
    <t>SYNTHESIS OF YOUR RESPONSES</t>
  </si>
  <si>
    <t xml:space="preserve">Thank you for completing the form - you are almost done ! </t>
  </si>
  <si>
    <t>Global table filling indicator</t>
  </si>
  <si>
    <t>Number of boxes</t>
  </si>
  <si>
    <t>Table filling indicator</t>
  </si>
  <si>
    <t>References &amp; Building information</t>
  </si>
  <si>
    <t>Missing entry for available data</t>
  </si>
  <si>
    <t>2. Mobility (owned)</t>
  </si>
  <si>
    <t>3. Mobility (not owned)</t>
  </si>
  <si>
    <t xml:space="preserve">5. Food </t>
  </si>
  <si>
    <t>6. Waste</t>
  </si>
  <si>
    <t>Petrol/Gasoline</t>
  </si>
  <si>
    <t>Diesel</t>
  </si>
  <si>
    <t xml:space="preserve">km </t>
  </si>
  <si>
    <r>
      <t>tCO</t>
    </r>
    <r>
      <rPr>
        <vertAlign val="subscript"/>
        <sz val="11"/>
        <color theme="1"/>
        <rFont val="Calibri"/>
        <family val="2"/>
        <scheme val="minor"/>
      </rPr>
      <t>2</t>
    </r>
  </si>
  <si>
    <t>m3</t>
  </si>
  <si>
    <t>No</t>
  </si>
  <si>
    <t xml:space="preserve">Is your institution a permanent mission? </t>
  </si>
  <si>
    <t xml:space="preserve">Function </t>
  </si>
  <si>
    <t>E-mail</t>
  </si>
  <si>
    <r>
      <t>Phone number</t>
    </r>
    <r>
      <rPr>
        <sz val="11"/>
        <color rgb="FFFF0000"/>
        <rFont val="Calibri"/>
        <family val="2"/>
        <scheme val="minor"/>
      </rPr>
      <t xml:space="preserve"> (Format: 0041XXXXXXX)</t>
    </r>
  </si>
  <si>
    <t>Partial or entire building occupation</t>
  </si>
  <si>
    <t>Rented or owned premises</t>
  </si>
  <si>
    <t>Garden</t>
  </si>
  <si>
    <t>Surface area</t>
  </si>
  <si>
    <t>Entire</t>
  </si>
  <si>
    <t>Partial</t>
  </si>
  <si>
    <t>Rented</t>
  </si>
  <si>
    <t>Owned</t>
  </si>
  <si>
    <r>
      <t xml:space="preserve">This tab gathers data to estimate greenhouse gas emissions from the consumption of food and drink items offered by the institution. This includes food and drinks provided at your institution's cafeteria and provided during in-house events. 
</t>
    </r>
    <r>
      <rPr>
        <b/>
        <sz val="11"/>
        <rFont val="Calibri"/>
        <family val="2"/>
        <scheme val="minor"/>
      </rPr>
      <t>For applicable indicators, please select first the data availability* and then fill out the related information in colored boxes.</t>
    </r>
    <r>
      <rPr>
        <sz val="11"/>
        <rFont val="Calibri"/>
        <family val="2"/>
        <scheme val="minor"/>
      </rPr>
      <t xml:space="preserve">
For each listed food and drink items, when applicable, report the number of meals (1 meal = food for 1 person), the number of bottles or the number of cups (coffee). 
If your institution provided food or drinks items that are not included in the list below, please select "Data available" for the row "Other" and precise the item in the "Comments" box. If you have mutiple items to communicate, please seperate them with commas. </t>
    </r>
  </si>
  <si>
    <t>For questions or if you need help, please contact 2050Today through the following address: contact@2050today.org</t>
  </si>
  <si>
    <r>
      <t xml:space="preserve">Completion date of the inventory </t>
    </r>
    <r>
      <rPr>
        <sz val="11"/>
        <color rgb="FFFF0000"/>
        <rFont val="Calibri"/>
        <family val="2"/>
        <scheme val="minor"/>
      </rPr>
      <t>(Format: dd.mm.yyyy)</t>
    </r>
  </si>
  <si>
    <r>
      <t xml:space="preserve">Address of Institution's building: </t>
    </r>
    <r>
      <rPr>
        <b/>
        <sz val="11"/>
        <color theme="1"/>
        <rFont val="Calibri"/>
        <family val="2"/>
        <scheme val="minor"/>
      </rPr>
      <t>Postcode and municipality</t>
    </r>
  </si>
  <si>
    <r>
      <t>Address of Institution's building:</t>
    </r>
    <r>
      <rPr>
        <b/>
        <sz val="11"/>
        <rFont val="Calibri"/>
        <family val="2"/>
        <scheme val="minor"/>
      </rPr>
      <t xml:space="preserve"> Street and number</t>
    </r>
  </si>
  <si>
    <r>
      <t>Address of Residence's building:</t>
    </r>
    <r>
      <rPr>
        <b/>
        <sz val="11"/>
        <color theme="1"/>
        <rFont val="Calibri"/>
        <family val="2"/>
        <scheme val="minor"/>
      </rPr>
      <t xml:space="preserve"> Street and number</t>
    </r>
  </si>
  <si>
    <r>
      <t xml:space="preserve">Address of Residence's building: </t>
    </r>
    <r>
      <rPr>
        <b/>
        <sz val="11"/>
        <color theme="1"/>
        <rFont val="Calibri"/>
        <family val="2"/>
        <scheme val="minor"/>
      </rPr>
      <t>Postcode and municipality</t>
    </r>
  </si>
  <si>
    <t>Building information (mandatory)</t>
  </si>
  <si>
    <t>Buidling information (mandatory)</t>
  </si>
  <si>
    <t>Electricity (Residence)</t>
  </si>
  <si>
    <t>Heating (Residence)</t>
  </si>
  <si>
    <t>Cooling (Residence)</t>
  </si>
  <si>
    <t>Water (Residence)</t>
  </si>
  <si>
    <t>Aerial mobility (Cumulative)</t>
  </si>
  <si>
    <t>ERROR: Value does not meet criteria</t>
  </si>
  <si>
    <r>
      <rPr>
        <sz val="11"/>
        <color theme="1"/>
        <rFont val="Calibri"/>
        <family val="2"/>
      </rPr>
      <t>→</t>
    </r>
    <r>
      <rPr>
        <sz val="11.9"/>
        <color theme="1"/>
        <rFont val="Calibri"/>
        <family val="2"/>
      </rPr>
      <t xml:space="preserve"> </t>
    </r>
    <r>
      <rPr>
        <sz val="11"/>
        <color theme="1"/>
        <rFont val="Calibri"/>
        <family val="2"/>
        <scheme val="minor"/>
      </rPr>
      <t>You shall insert a text or a number in the "value" column.</t>
    </r>
  </si>
  <si>
    <t>→ You have given a value with the wrong format, please reenter a value that corresponds to the required format. The associated box containing the error will also appear in brown.</t>
  </si>
  <si>
    <t>→ You do not have submitted any entry for this category yet. Thus your table filling indicator will be affected. Please complete appropriate row(s)</t>
  </si>
  <si>
    <r>
      <t xml:space="preserve">This tab collects contact information on the person in charge of filling the inventory data entry form, and general building references. 
For permanent Missions, please select "Yes" in the drop menu for the question "Is your institution a permanent Mission?" (row 12). An additional table will appear for the residence building. 
Important definitions:
</t>
    </r>
    <r>
      <rPr>
        <b/>
        <sz val="11"/>
        <color theme="1"/>
        <rFont val="Calibri"/>
        <family val="2"/>
        <scheme val="minor"/>
      </rPr>
      <t xml:space="preserve">- Building area occupied by the Institution </t>
    </r>
    <r>
      <rPr>
        <sz val="11"/>
        <color theme="1"/>
        <rFont val="Calibri"/>
        <family val="2"/>
        <scheme val="minor"/>
      </rPr>
      <t xml:space="preserve">: It refers to the surface area that your institution uses within the building. It can be a part or the whole building. 
</t>
    </r>
    <r>
      <rPr>
        <b/>
        <sz val="11"/>
        <color theme="1"/>
        <rFont val="Calibri"/>
        <family val="2"/>
        <scheme val="minor"/>
      </rPr>
      <t>- Full time employees equivalent (FTE)</t>
    </r>
    <r>
      <rPr>
        <sz val="11"/>
        <color theme="1"/>
        <rFont val="Calibri"/>
        <family val="2"/>
        <scheme val="minor"/>
      </rPr>
      <t xml:space="preserve">: It refers to the number of personnel your institution employs during the reported period. </t>
    </r>
  </si>
  <si>
    <r>
      <t xml:space="preserve">This tab collects information on the consumption of purchased electricity (network electricity), on-site produced electricity, the heating system, the cooling system and water. 
</t>
    </r>
    <r>
      <rPr>
        <b/>
        <sz val="11"/>
        <rFont val="Calibri"/>
        <family val="2"/>
        <scheme val="minor"/>
      </rPr>
      <t xml:space="preserve">
For applicable indicators, please select first the data availability* and then fill out the related information in colored boxes.
</t>
    </r>
    <r>
      <rPr>
        <sz val="11"/>
        <rFont val="Calibri"/>
        <family val="2"/>
        <scheme val="minor"/>
      </rPr>
      <t xml:space="preserve">
If you consume or produce electricity from an energy source that is not listed below, please select "Data available" for the "Other" row and specify source in the "comments" column. It applies as well for heating and cooling system not listed, select "Data available" for the "Other" row and specify source in the "comments".
</t>
    </r>
    <r>
      <rPr>
        <b/>
        <sz val="11"/>
        <rFont val="Calibri"/>
        <family val="2"/>
        <scheme val="minor"/>
      </rPr>
      <t xml:space="preserve">Step 1: </t>
    </r>
    <r>
      <rPr>
        <sz val="11"/>
        <rFont val="Calibri"/>
        <family val="2"/>
        <scheme val="minor"/>
      </rPr>
      <t xml:space="preserve">For the "Electricity Purchased &amp; consumed" category, for at least one energy source, report the amount (in kilowatt-hours) of electricity purchased from the grid either directly by your institution or through the entity managing your facility. If the building is shared, please only report your institution's portion of the electricity consumption. Do not report any amount of electricity that is purchased by your institution for the consumption of other entities sharing the premise. 
</t>
    </r>
    <r>
      <rPr>
        <b/>
        <sz val="11"/>
        <rFont val="Calibri"/>
        <family val="2"/>
        <scheme val="minor"/>
      </rPr>
      <t xml:space="preserve">Step 2: </t>
    </r>
    <r>
      <rPr>
        <sz val="11"/>
        <rFont val="Calibri"/>
        <family val="2"/>
        <scheme val="minor"/>
      </rPr>
      <t xml:space="preserve">If the category "Electricity produced &amp; consumed on site" is not applicable for your institution, please select "No" in the drop menu for "Electricity is produced on site". If this category is applicable to your institution, please select "Yes" in the drop menu for "Electricity is produced on site" (option set as default) and report the amount (in kilowatt-hours) of electricty produced on site and consumed by your institution. If building is shared, please only report your institution's portion of the electricity consumption. 
</t>
    </r>
    <r>
      <rPr>
        <b/>
        <sz val="11"/>
        <rFont val="Calibri"/>
        <family val="2"/>
        <scheme val="minor"/>
      </rPr>
      <t>Step 3:</t>
    </r>
    <r>
      <rPr>
        <sz val="11"/>
        <rFont val="Calibri"/>
        <family val="2"/>
        <scheme val="minor"/>
      </rPr>
      <t xml:space="preserve"> For the "Heating" category, select a unit (kilowatt-hours, liters or m3) in the appropriate row and report the amount of the energy source consumed for your heating system. If you selected "GeniLac" as energy source, please also indicate the annual water consumption of the system (if known).
</t>
    </r>
    <r>
      <rPr>
        <b/>
        <sz val="11"/>
        <rFont val="Calibri"/>
        <family val="2"/>
        <scheme val="minor"/>
      </rPr>
      <t>Step 4:</t>
    </r>
    <r>
      <rPr>
        <sz val="11"/>
        <rFont val="Calibri"/>
        <family val="2"/>
        <scheme val="minor"/>
      </rPr>
      <t xml:space="preserve"> If the category "Cooling" is not applicable for your institution, please select "No" in the drop menu for "Cooling is available". If this category is applicable for your institution, please select "Yes" in the drop menu for "Cooling is available"  (option set as default) and select a unit (kilowatt-hours, liters or m3) in appropriate row and report the amount of the energy source consumed for your cooling system. If you selected "GeniLac" as energy source, please also report the annual water consumption of the system (if known). 
</t>
    </r>
    <r>
      <rPr>
        <b/>
        <sz val="11"/>
        <rFont val="Calibri"/>
        <family val="2"/>
        <scheme val="minor"/>
      </rPr>
      <t>Step 5:</t>
    </r>
    <r>
      <rPr>
        <sz val="11"/>
        <rFont val="Calibri"/>
        <family val="2"/>
        <scheme val="minor"/>
      </rPr>
      <t xml:space="preserve"> For the "Water" category, select a unit (Liters or m3), and report the consumed amount in appropriate row. Please do not include water consumption for GLN/GeniLac's system in this section.
</t>
    </r>
    <r>
      <rPr>
        <b/>
        <sz val="11"/>
        <rFont val="Calibri"/>
        <family val="2"/>
        <scheme val="minor"/>
      </rPr>
      <t xml:space="preserve">Step 6: </t>
    </r>
    <r>
      <rPr>
        <sz val="11"/>
        <rFont val="Calibri"/>
        <family val="2"/>
        <scheme val="minor"/>
      </rPr>
      <t>If you have answered "Yes"  to the question "Is your institution a permanent Mission" at the previous tab "Contact &amp; Building info", a second table will appear below to allow you to report energy and water information about your residence building. Follow steps 1 to 5 above.</t>
    </r>
  </si>
  <si>
    <r>
      <rPr>
        <sz val="11"/>
        <color rgb="FF000000"/>
        <rFont val="Calibri"/>
        <family val="2"/>
      </rPr>
      <t xml:space="preserve">This tab is used to calculate greenhouse gas emissions from vehicles owned or leased (controlled) by your institution. Please note that transport data for vehicles not controlled by your institution should be shared in the next tab "3. Mobility non entity owned" which includes employees business travel data. </t>
    </r>
    <r>
      <rPr>
        <b/>
        <sz val="11"/>
        <color rgb="FF000000"/>
        <rFont val="Calibri"/>
        <family val="2"/>
      </rPr>
      <t xml:space="preserve">Data on employees commuting trips is collected through an online employees questionnaire. </t>
    </r>
    <r>
      <rPr>
        <sz val="11"/>
        <color rgb="FF000000"/>
        <rFont val="Calibri"/>
        <family val="2"/>
      </rPr>
      <t>This data is processed directly by 2050Today and will be reported  in  the calculation of your global Carbon footprint.</t>
    </r>
    <r>
      <rPr>
        <sz val="11"/>
        <color rgb="FF000000"/>
        <rFont val="Calibri"/>
        <family val="2"/>
      </rPr>
      <t xml:space="preserve">
</t>
    </r>
    <r>
      <rPr>
        <b/>
        <sz val="11"/>
        <color rgb="FF000000"/>
        <rFont val="Calibri"/>
        <family val="2"/>
      </rPr>
      <t xml:space="preserve">For applicable indicators, please select first the data availability* and then fill out the related information in colored boxes.
</t>
    </r>
    <r>
      <rPr>
        <sz val="11"/>
        <color rgb="FF000000"/>
        <rFont val="Calibri"/>
        <family val="2"/>
      </rPr>
      <t xml:space="preserve">
</t>
    </r>
    <r>
      <rPr>
        <b/>
        <sz val="11"/>
        <color rgb="FF000000"/>
        <rFont val="Calibri"/>
        <family val="2"/>
      </rPr>
      <t>Step 1:</t>
    </r>
    <r>
      <rPr>
        <sz val="11"/>
        <color rgb="FF000000"/>
        <rFont val="Calibri"/>
        <family val="2"/>
      </rPr>
      <t xml:space="preserve"> Provide overview information of your institution's vehicle fleet: the number of each type of vehicle in the fleet. Additional relevant vehicle information can be provided under "Comments</t>
    </r>
    <r>
      <rPr>
        <sz val="11"/>
        <rFont val="Calibri"/>
        <family val="2"/>
      </rPr>
      <t xml:space="preserve">". If your institution possess a type of vehicle that is not included in the provided list, please select "Data available" for the row "Other" and precise vehicle type(s) in the Comments box. If you have multiple vehicles types to communicate, please seperate them with commas.
</t>
    </r>
    <r>
      <rPr>
        <sz val="11"/>
        <color rgb="FF000000"/>
        <rFont val="Calibri"/>
        <family val="2"/>
      </rPr>
      <t xml:space="preserve">
</t>
    </r>
    <r>
      <rPr>
        <b/>
        <sz val="11"/>
        <color rgb="FF000000"/>
        <rFont val="Calibri"/>
        <family val="2"/>
      </rPr>
      <t>Step 2</t>
    </r>
    <r>
      <rPr>
        <sz val="11"/>
        <color rgb="FF000000"/>
        <rFont val="Calibri"/>
        <family val="2"/>
      </rPr>
      <t>: For each applicable vehicle type controlled by your institution, report distances travelled or fuel usage.
When applicable, start by selecting a unit (km, liters or kWh). 
- If you would like to indicate a distance travelled, select km.
- If you would like to indicate a consumption of fuel, select liters.
- If you would like to indicate a consumption of electricity, select kWh.
Then, fill in the amount of distance travelled, fuel or electricity consumed in the "Value" column.
Finally, when applicable, select the fuel type for each vehicle (Petrol/Gasoline, Diesel, Natural gas or Biofuel)
As indicated in Step 1, if your institution possesses a type of vehicle that is n</t>
    </r>
    <r>
      <rPr>
        <sz val="11"/>
        <rFont val="Calibri"/>
        <family val="2"/>
      </rPr>
      <t>ot included in the provided list, please select "Data available" for the row "Other" and precise vehicle type(s) in the Comments box. You can then also fill in normaly ditances travelled ans select fuel usage information. If you have more than one extra vehicle type to report, please contact 2050Today at contact@2050today.org.</t>
    </r>
  </si>
  <si>
    <t>Distances travelled or Fuel usage per vehicle type controlled by the institution</t>
  </si>
  <si>
    <r>
      <t xml:space="preserve">This tab gathers data to estimate greenhouse gas emissions from the use of vehicles not owned or controlled by your institution for employees business travel. As mentionned in the previous tab "2.Mobility entity owned", </t>
    </r>
    <r>
      <rPr>
        <b/>
        <sz val="11"/>
        <color rgb="FF000000"/>
        <rFont val="Calibri"/>
        <family val="2"/>
      </rPr>
      <t xml:space="preserve">data on employees commuting trips is collected through an online employees questionnaire. </t>
    </r>
    <r>
      <rPr>
        <sz val="11"/>
        <color rgb="FF000000"/>
        <rFont val="Calibri"/>
        <family val="2"/>
      </rPr>
      <t>This data is processed directly by 2050Today and will be reported  in  the calculation of your global Carbon footprint.</t>
    </r>
    <r>
      <rPr>
        <sz val="11"/>
        <color rgb="FF000000"/>
        <rFont val="Calibri"/>
        <family val="2"/>
      </rPr>
      <t xml:space="preserve">
</t>
    </r>
    <r>
      <rPr>
        <b/>
        <sz val="11"/>
        <color rgb="FF000000"/>
        <rFont val="Calibri"/>
        <family val="2"/>
      </rPr>
      <t xml:space="preserve">
For applicable indicators, please select first the data availability* and then fill out the related information in colored boxes.
</t>
    </r>
    <r>
      <rPr>
        <sz val="11"/>
        <color rgb="FF000000"/>
        <rFont val="Calibri"/>
        <family val="2"/>
      </rPr>
      <t xml:space="preserve">
</t>
    </r>
    <r>
      <rPr>
        <b/>
        <sz val="11"/>
        <color rgb="FF000000"/>
        <rFont val="Calibri"/>
        <family val="2"/>
      </rPr>
      <t>Step 1:</t>
    </r>
    <r>
      <rPr>
        <sz val="11"/>
        <color rgb="FF000000"/>
        <rFont val="Calibri"/>
        <family val="2"/>
      </rPr>
      <t xml:space="preserve"> In the "Terrestrial Mobility" section, for each applicable terrestrial vehicle type not controlled by your institution, report total amount for distances travelled or fuel usage when data is available.
When applicable, start by selecting a unit (km, liters or kWh). 
- If you would like to indicate a distance travelled, select km.
- If you would like to indicate a consumption of fuel, select liters.
- If you would like to indicate a consumption of electricity, select kWh.
Then, fill in the amount of distance travelled, fuel or electricity consumed in the "Value" column.
Finally, when applicable, select the fuel type for each vehicle (Petrol/Gasoline, Diesel, Natural gas or Biofuel)
</t>
    </r>
    <r>
      <rPr>
        <b/>
        <sz val="11"/>
        <color rgb="FF000000"/>
        <rFont val="Calibri"/>
        <family val="2"/>
      </rPr>
      <t>Step 2:</t>
    </r>
    <r>
      <rPr>
        <sz val="11"/>
        <color rgb="FF000000"/>
        <rFont val="Calibri"/>
        <family val="2"/>
      </rPr>
      <t xml:space="preserve"> In the "Aerial mobility" section, when data is available, report the total amount of km travelled by airplane per distance category and associated greenhouse gas emissions in tCO2eq. If known, report the share of compensated flights in % of total km travelled. 
</t>
    </r>
    <r>
      <rPr>
        <b/>
        <sz val="11"/>
        <color rgb="FF000000"/>
        <rFont val="Calibri"/>
        <family val="2"/>
      </rPr>
      <t>Step 3:</t>
    </r>
    <r>
      <rPr>
        <sz val="11"/>
        <color rgb="FF000000"/>
        <rFont val="Calibri"/>
        <family val="2"/>
      </rPr>
      <t xml:space="preserve"> In the "Hotel nights" section, report the number nights your employees stayed at a hotel in the context of a business trip.</t>
    </r>
  </si>
  <si>
    <t>Hotel nights</t>
  </si>
  <si>
    <t>Terrestrial mobility (Cumulative)</t>
  </si>
  <si>
    <t>Permanent Missions are invited to fill in the tables  "References &amp; building info" and  "1.Energy &amp; water" respectively for their  office building and for their residence building.</t>
  </si>
  <si>
    <r>
      <t>Full time employees equivalent (FTE,</t>
    </r>
    <r>
      <rPr>
        <sz val="11"/>
        <color rgb="FFFF0000"/>
        <rFont val="Calibri"/>
        <family val="2"/>
        <scheme val="minor"/>
      </rPr>
      <t xml:space="preserve"> rounded to the nearest unit</t>
    </r>
    <r>
      <rPr>
        <sz val="11"/>
        <color theme="1"/>
        <rFont val="Calibri"/>
        <family val="2"/>
        <scheme val="minor"/>
      </rPr>
      <t>)</t>
    </r>
  </si>
  <si>
    <t>N° of cup</t>
  </si>
  <si>
    <t>N° of capsule</t>
  </si>
  <si>
    <t>Please check that this value does not include the heat pump electricity consumption (if applicable) neither the cooling unit electricity consumption (if applicable)"</t>
  </si>
  <si>
    <t xml:space="preserve">Please enter the heat pump electricity consumption and check that this value is not included in your total electricity consumption above. You can precise here if geothermal or air-water. </t>
  </si>
  <si>
    <t>Please specify district heating type here (gas,wood,geothermal,incinerated waste).</t>
  </si>
  <si>
    <t>2050Today Inventory 2023 Data Entry Form</t>
  </si>
  <si>
    <t>Please check that this value does not include the heat pump electricity consumption (if applicable) neither the cooling unit electricity consumption (if applicable)</t>
  </si>
  <si>
    <r>
      <rPr>
        <b/>
        <sz val="11"/>
        <color theme="1"/>
        <rFont val="Calibri"/>
        <family val="2"/>
        <scheme val="minor"/>
      </rPr>
      <t xml:space="preserve">Please read instructions carefully at the top of each tab. For each sector tab (1 to 6), you shall first select the data availability in the drop menu in column B to unlock relevant excel boxes (units and values) in order to complete them. </t>
    </r>
    <r>
      <rPr>
        <sz val="11"/>
        <color theme="1"/>
        <rFont val="Calibri"/>
        <family val="2"/>
        <scheme val="minor"/>
      </rPr>
      <t>The table below describes the 2 possible options you can select.</t>
    </r>
  </si>
  <si>
    <r>
      <rPr>
        <sz val="11"/>
        <color rgb="FF000000"/>
        <rFont val="Calibri"/>
        <family val="2"/>
      </rPr>
      <t xml:space="preserve">Please find a </t>
    </r>
    <r>
      <rPr>
        <b/>
        <sz val="11"/>
        <color rgb="FF000000"/>
        <rFont val="Calibri"/>
        <family val="2"/>
      </rPr>
      <t>synthesis of your responses</t>
    </r>
    <r>
      <rPr>
        <sz val="11"/>
        <color rgb="FF000000"/>
        <rFont val="Calibri"/>
        <family val="2"/>
      </rPr>
      <t xml:space="preserve"> underneath, summarizing the following aspects: 
1. </t>
    </r>
    <r>
      <rPr>
        <b/>
        <sz val="11"/>
        <color rgb="FF000000"/>
        <rFont val="Calibri"/>
        <family val="2"/>
      </rPr>
      <t>Table filling indicator</t>
    </r>
    <r>
      <rPr>
        <sz val="11"/>
        <color rgb="FF000000"/>
        <rFont val="Calibri"/>
        <family val="2"/>
      </rPr>
      <t xml:space="preserve">
It indicates whether you have provided at least one entry per table for each sector tab.
2. </t>
    </r>
    <r>
      <rPr>
        <b/>
        <sz val="11"/>
        <color rgb="FF000000"/>
        <rFont val="Calibri"/>
        <family val="2"/>
      </rPr>
      <t>Overview of your responses for each sector tab :</t>
    </r>
    <r>
      <rPr>
        <i/>
        <sz val="11"/>
        <color rgb="FF808080"/>
        <rFont val="Calibri"/>
        <family val="2"/>
      </rPr>
      <t xml:space="preserve">
</t>
    </r>
    <r>
      <rPr>
        <sz val="11"/>
        <color rgb="FF000000"/>
        <rFont val="Calibri"/>
        <family val="2"/>
      </rPr>
      <t xml:space="preserve">     -  the </t>
    </r>
    <r>
      <rPr>
        <u/>
        <sz val="11"/>
        <color rgb="FF000000"/>
        <rFont val="Calibri"/>
        <family val="2"/>
      </rPr>
      <t>number of missing values</t>
    </r>
    <r>
      <rPr>
        <sz val="11"/>
        <color rgb="FF000000"/>
        <rFont val="Calibri"/>
        <family val="2"/>
      </rPr>
      <t xml:space="preserve"> </t>
    </r>
    <r>
      <rPr>
        <i/>
        <sz val="11"/>
        <color rgb="FF808080"/>
        <rFont val="Calibri"/>
        <family val="2"/>
      </rPr>
      <t xml:space="preserve">(In each sector tab: empty yellow boxes)
</t>
    </r>
    <r>
      <rPr>
        <sz val="11"/>
        <color rgb="FF000000"/>
        <rFont val="Calibri"/>
        <family val="2"/>
      </rPr>
      <t xml:space="preserve">     -  the </t>
    </r>
    <r>
      <rPr>
        <u/>
        <sz val="11"/>
        <color rgb="FF000000"/>
        <rFont val="Calibri"/>
        <family val="2"/>
      </rPr>
      <t xml:space="preserve">number of values not corresponding to formal requirements </t>
    </r>
    <r>
      <rPr>
        <i/>
        <sz val="11"/>
        <color rgb="FF808080"/>
        <rFont val="Calibri"/>
        <family val="2"/>
      </rPr>
      <t xml:space="preserve">(In each sector tab: brown boxes)
</t>
    </r>
    <r>
      <rPr>
        <sz val="11"/>
        <color rgb="FF000000"/>
        <rFont val="Calibri"/>
        <family val="2"/>
      </rPr>
      <t xml:space="preserve">
Thus, this synthesis provides an overview of the aspects that should be revised in order to increase the quality of your responses.</t>
    </r>
  </si>
  <si>
    <t>Removal of surface paint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</si>
</sst>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00\ 000\ 00\ 00"/>
    <numFmt numFmtId="165" formatCode="[$]dd\.mm\.yyyy;@" x16r2:formatCode16="[$-gsw-CH,1]dd\.mm\.yyyy;@"/>
  </numFmts>
  <fonts count="41" x14ac:knownFonts="1">
    <font>
      <sz val="11"/>
      <color theme="1"/>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b/>
      <sz val="14"/>
      <name val="Calibri"/>
      <family val="2"/>
      <scheme val="minor"/>
    </font>
    <font>
      <i/>
      <sz val="11"/>
      <color theme="1"/>
      <name val="Calibri"/>
      <family val="2"/>
      <scheme val="minor"/>
    </font>
    <font>
      <b/>
      <sz val="14"/>
      <color theme="1"/>
      <name val="Calibri"/>
      <family val="2"/>
      <scheme val="minor"/>
    </font>
    <font>
      <b/>
      <sz val="12"/>
      <name val="Calibri"/>
      <family val="2"/>
      <scheme val="minor"/>
    </font>
    <font>
      <sz val="11"/>
      <color theme="1"/>
      <name val="Calibri"/>
      <family val="2"/>
      <scheme val="minor"/>
    </font>
    <font>
      <sz val="8"/>
      <name val="Calibri"/>
      <family val="2"/>
      <scheme val="minor"/>
    </font>
    <font>
      <vertAlign val="subscript"/>
      <sz val="11"/>
      <color theme="1"/>
      <name val="Calibri"/>
      <family val="2"/>
      <scheme val="minor"/>
    </font>
    <font>
      <i/>
      <sz val="11"/>
      <color rgb="FFFF0000"/>
      <name val="Calibri"/>
      <family val="2"/>
      <scheme val="minor"/>
    </font>
    <font>
      <sz val="11"/>
      <name val="Calibri"/>
      <family val="2"/>
      <scheme val="minor"/>
    </font>
    <font>
      <sz val="11"/>
      <color rgb="FFFF0000"/>
      <name val="Calibri"/>
      <family val="2"/>
      <scheme val="minor"/>
    </font>
    <font>
      <b/>
      <sz val="12"/>
      <color theme="1"/>
      <name val="Calibri"/>
      <family val="2"/>
      <scheme val="minor"/>
    </font>
    <font>
      <i/>
      <sz val="11"/>
      <color theme="5" tint="-0.249977111117893"/>
      <name val="Calibri"/>
      <family val="2"/>
      <scheme val="minor"/>
    </font>
    <font>
      <sz val="12"/>
      <name val="Calibri"/>
      <family val="2"/>
      <scheme val="minor"/>
    </font>
    <font>
      <i/>
      <sz val="11"/>
      <color theme="0" tint="-0.499984740745262"/>
      <name val="Calibri"/>
      <family val="2"/>
      <scheme val="minor"/>
    </font>
    <font>
      <sz val="12"/>
      <color theme="1"/>
      <name val="Calibri"/>
      <family val="2"/>
      <scheme val="minor"/>
    </font>
    <font>
      <sz val="10"/>
      <name val="Calibri"/>
      <family val="2"/>
      <scheme val="minor"/>
    </font>
    <font>
      <i/>
      <sz val="12"/>
      <color theme="0"/>
      <name val="Calibri"/>
      <family val="2"/>
      <scheme val="minor"/>
    </font>
    <font>
      <sz val="10"/>
      <color theme="1"/>
      <name val="Calibri"/>
      <family val="2"/>
      <scheme val="minor"/>
    </font>
    <font>
      <u/>
      <sz val="11"/>
      <color theme="10"/>
      <name val="Calibri"/>
      <family val="2"/>
      <scheme val="minor"/>
    </font>
    <font>
      <sz val="11"/>
      <color theme="0"/>
      <name val="Calibri"/>
      <family val="2"/>
      <scheme val="minor"/>
    </font>
    <font>
      <i/>
      <sz val="11"/>
      <color theme="0"/>
      <name val="Calibri"/>
      <family val="2"/>
      <scheme val="minor"/>
    </font>
    <font>
      <sz val="12"/>
      <color theme="1" tint="0.499984740745262"/>
      <name val="Calibri"/>
      <family val="2"/>
      <scheme val="minor"/>
    </font>
    <font>
      <b/>
      <sz val="11"/>
      <name val="Calibri"/>
      <family val="2"/>
      <scheme val="minor"/>
    </font>
    <font>
      <sz val="11"/>
      <color theme="9"/>
      <name val="Calibri"/>
      <family val="2"/>
      <scheme val="minor"/>
    </font>
    <font>
      <i/>
      <sz val="11"/>
      <color theme="5" tint="-0.249977111117893"/>
      <name val="Calibri"/>
      <family val="2"/>
    </font>
    <font>
      <sz val="11"/>
      <color theme="1"/>
      <name val="Calibri"/>
      <family val="2"/>
    </font>
    <font>
      <sz val="11.9"/>
      <color theme="1"/>
      <name val="Calibri"/>
      <family val="2"/>
    </font>
    <font>
      <b/>
      <sz val="12"/>
      <color rgb="FFFF0000"/>
      <name val="Calibri"/>
      <family val="2"/>
      <scheme val="minor"/>
    </font>
    <font>
      <b/>
      <i/>
      <sz val="11"/>
      <color theme="0"/>
      <name val="Calibri"/>
      <family val="2"/>
      <scheme val="minor"/>
    </font>
    <font>
      <sz val="11"/>
      <color rgb="FF000000"/>
      <name val="Calibri"/>
      <family val="2"/>
    </font>
    <font>
      <b/>
      <sz val="11"/>
      <color rgb="FF000000"/>
      <name val="Calibri"/>
      <family val="2"/>
    </font>
    <font>
      <sz val="11"/>
      <name val="Calibri"/>
      <family val="2"/>
    </font>
    <font>
      <u/>
      <sz val="11"/>
      <color rgb="FF000000"/>
      <name val="Calibri"/>
      <family val="2"/>
    </font>
    <font>
      <i/>
      <sz val="11"/>
      <color rgb="FF808080"/>
      <name val="Calibri"/>
      <family val="2"/>
    </font>
    <font>
      <b/>
      <u/>
      <sz val="12"/>
      <name val="Calibri"/>
      <family val="2"/>
      <scheme val="minor"/>
    </font>
    <font>
      <b/>
      <u/>
      <sz val="12"/>
      <color theme="1"/>
      <name val="Calibri"/>
      <family val="2"/>
      <scheme val="minor"/>
    </font>
    <font>
      <sz val="10"/>
      <color theme="1"/>
      <name val="Verdana"/>
      <family val="2"/>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7" tint="0.39997558519241921"/>
        <bgColor indexed="64"/>
      </patternFill>
    </fill>
    <fill>
      <patternFill patternType="solid">
        <fgColor theme="0" tint="-4.9989318521683403E-2"/>
        <bgColor indexed="64"/>
      </patternFill>
    </fill>
    <fill>
      <patternFill patternType="lightUp">
        <fgColor theme="0" tint="-0.14996795556505021"/>
        <bgColor theme="0"/>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theme="0"/>
      </patternFill>
    </fill>
    <fill>
      <patternFill patternType="solid">
        <fgColor auto="1"/>
        <bgColor auto="1"/>
      </patternFill>
    </fill>
    <fill>
      <patternFill patternType="solid">
        <fgColor rgb="FFFFFFFF"/>
        <bgColor indexed="64"/>
      </patternFill>
    </fill>
    <fill>
      <patternFill patternType="solid">
        <fgColor theme="9"/>
        <bgColor indexed="64"/>
      </patternFill>
    </fill>
    <fill>
      <patternFill patternType="solid">
        <fgColor theme="5" tint="-0.249977111117893"/>
        <bgColor indexed="64"/>
      </patternFill>
    </fill>
    <fill>
      <patternFill patternType="solid">
        <fgColor theme="0"/>
        <bgColor auto="1"/>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auto="1"/>
      </right>
      <top/>
      <bottom/>
      <diagonal/>
    </border>
    <border>
      <left style="thin">
        <color indexed="64"/>
      </left>
      <right/>
      <top/>
      <bottom style="thin">
        <color indexed="64"/>
      </bottom>
      <diagonal/>
    </border>
    <border>
      <left style="thin">
        <color theme="0" tint="-0.14999847407452621"/>
      </left>
      <right/>
      <top/>
      <bottom/>
      <diagonal/>
    </border>
    <border>
      <left/>
      <right/>
      <top style="thin">
        <color theme="0" tint="-0.14999847407452621"/>
      </top>
      <bottom/>
      <diagonal/>
    </border>
    <border>
      <left style="thin">
        <color indexed="64"/>
      </left>
      <right/>
      <top style="thin">
        <color theme="0" tint="-0.14999847407452621"/>
      </top>
      <bottom/>
      <diagonal/>
    </border>
    <border>
      <left/>
      <right/>
      <top/>
      <bottom style="thin">
        <color indexed="64"/>
      </bottom>
      <diagonal/>
    </border>
    <border>
      <left/>
      <right style="thin">
        <color theme="0" tint="-0.14999847407452621"/>
      </right>
      <top style="thin">
        <color indexed="64"/>
      </top>
      <bottom style="thin">
        <color indexed="64"/>
      </bottom>
      <diagonal/>
    </border>
    <border>
      <left style="thin">
        <color auto="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style="thin">
        <color indexed="64"/>
      </left>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3743705557422"/>
      </bottom>
      <diagonal/>
    </border>
    <border>
      <left/>
      <right style="thin">
        <color theme="0" tint="-4.9989318521683403E-2"/>
      </right>
      <top style="thin">
        <color theme="0" tint="-4.9989318521683403E-2"/>
      </top>
      <bottom/>
      <diagonal/>
    </border>
    <border>
      <left/>
      <right style="thin">
        <color theme="0" tint="-4.9989318521683403E-2"/>
      </right>
      <top style="thin">
        <color theme="0" tint="-0.14999847407452621"/>
      </top>
      <bottom/>
      <diagonal/>
    </border>
    <border>
      <left/>
      <right style="thin">
        <color theme="0" tint="-4.9989318521683403E-2"/>
      </right>
      <top/>
      <bottom/>
      <diagonal/>
    </border>
    <border>
      <left/>
      <right style="thin">
        <color theme="0" tint="-4.9989318521683403E-2"/>
      </right>
      <top/>
      <bottom style="thin">
        <color theme="0" tint="-4.9989318521683403E-2"/>
      </bottom>
      <diagonal/>
    </border>
    <border>
      <left/>
      <right style="thin">
        <color theme="2"/>
      </right>
      <top/>
      <bottom style="thin">
        <color theme="2"/>
      </bottom>
      <diagonal/>
    </border>
    <border>
      <left/>
      <right style="thin">
        <color theme="2"/>
      </right>
      <top/>
      <bottom/>
      <diagonal/>
    </border>
    <border>
      <left style="thin">
        <color theme="2"/>
      </left>
      <right/>
      <top/>
      <bottom/>
      <diagonal/>
    </border>
    <border>
      <left/>
      <right/>
      <top style="thin">
        <color theme="2"/>
      </top>
      <bottom/>
      <diagonal/>
    </border>
    <border>
      <left/>
      <right/>
      <top/>
      <bottom style="thin">
        <color theme="0" tint="-0.14999847407452621"/>
      </bottom>
      <diagonal/>
    </border>
    <border>
      <left/>
      <right/>
      <top style="thin">
        <color theme="0" tint="-0.14999847407452621"/>
      </top>
      <bottom style="thin">
        <color theme="0" tint="-0.14993743705557422"/>
      </bottom>
      <diagonal/>
    </border>
    <border>
      <left/>
      <right/>
      <top/>
      <bottom style="thin">
        <color theme="0" tint="-4.9989318521683403E-2"/>
      </bottom>
      <diagonal/>
    </border>
    <border>
      <left/>
      <right/>
      <top style="thin">
        <color theme="0" tint="-4.9989318521683403E-2"/>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theme="0" tint="-0.14999847407452621"/>
      </bottom>
      <diagonal/>
    </border>
    <border>
      <left/>
      <right style="thin">
        <color theme="0" tint="-0.14996795556505021"/>
      </right>
      <top/>
      <bottom style="thin">
        <color theme="0" tint="-0.14993743705557422"/>
      </bottom>
      <diagonal/>
    </border>
  </borders>
  <cellStyleXfs count="3">
    <xf numFmtId="0" fontId="0" fillId="0" borderId="0"/>
    <xf numFmtId="9" fontId="8" fillId="0" borderId="0" applyFont="0" applyFill="0" applyBorder="0" applyAlignment="0" applyProtection="0"/>
    <xf numFmtId="0" fontId="22" fillId="0" borderId="0" applyNumberFormat="0" applyFill="0" applyBorder="0" applyAlignment="0" applyProtection="0"/>
  </cellStyleXfs>
  <cellXfs count="292">
    <xf numFmtId="0" fontId="0" fillId="0" borderId="0" xfId="0"/>
    <xf numFmtId="0" fontId="0" fillId="2" borderId="1" xfId="0" applyFill="1" applyBorder="1"/>
    <xf numFmtId="0" fontId="2" fillId="6" borderId="1" xfId="0" applyFont="1" applyFill="1" applyBorder="1" applyAlignment="1">
      <alignment horizont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4" fillId="2" borderId="0" xfId="0" applyFont="1" applyFill="1" applyAlignment="1">
      <alignment horizontal="center"/>
    </xf>
    <xf numFmtId="0" fontId="0" fillId="2" borderId="0" xfId="0" applyFill="1"/>
    <xf numFmtId="49" fontId="0" fillId="2" borderId="0" xfId="0" applyNumberFormat="1" applyFill="1"/>
    <xf numFmtId="0" fontId="1" fillId="2" borderId="0" xfId="0" applyFont="1" applyFill="1"/>
    <xf numFmtId="0" fontId="13" fillId="2" borderId="0" xfId="0" applyFont="1" applyFill="1"/>
    <xf numFmtId="0" fontId="4" fillId="2" borderId="0" xfId="0" applyFont="1" applyFill="1" applyAlignment="1">
      <alignment vertical="center"/>
    </xf>
    <xf numFmtId="0" fontId="7" fillId="2" borderId="0" xfId="0" applyFont="1" applyFill="1" applyAlignment="1">
      <alignment horizontal="left"/>
    </xf>
    <xf numFmtId="0" fontId="4" fillId="2" borderId="0" xfId="0" applyFont="1" applyFill="1"/>
    <xf numFmtId="0" fontId="0" fillId="2" borderId="1" xfId="0" applyFill="1" applyBorder="1" applyAlignment="1">
      <alignment wrapText="1"/>
    </xf>
    <xf numFmtId="49" fontId="0" fillId="8" borderId="1" xfId="0" applyNumberFormat="1" applyFill="1" applyBorder="1" applyProtection="1">
      <protection locked="0"/>
    </xf>
    <xf numFmtId="0" fontId="0" fillId="2" borderId="1" xfId="0" applyFill="1" applyBorder="1" applyProtection="1">
      <protection locked="0"/>
    </xf>
    <xf numFmtId="0" fontId="16" fillId="2" borderId="0" xfId="0" applyFont="1" applyFill="1" applyAlignment="1">
      <alignment vertical="center"/>
    </xf>
    <xf numFmtId="0" fontId="16" fillId="2" borderId="0" xfId="0" applyFont="1" applyFill="1" applyAlignment="1">
      <alignment horizontal="center" vertical="center"/>
    </xf>
    <xf numFmtId="0" fontId="0" fillId="4" borderId="1" xfId="0" applyFill="1" applyBorder="1" applyProtection="1">
      <protection locked="0"/>
    </xf>
    <xf numFmtId="0" fontId="20" fillId="6" borderId="1" xfId="0" applyFont="1" applyFill="1" applyBorder="1" applyAlignment="1">
      <alignment horizontal="right"/>
    </xf>
    <xf numFmtId="0" fontId="6" fillId="2" borderId="0" xfId="0" applyFont="1" applyFill="1" applyAlignment="1">
      <alignment horizontal="center"/>
    </xf>
    <xf numFmtId="0" fontId="0" fillId="2" borderId="2" xfId="0" applyFill="1" applyBorder="1"/>
    <xf numFmtId="0" fontId="6" fillId="2" borderId="0" xfId="0" applyFont="1" applyFill="1"/>
    <xf numFmtId="0" fontId="2" fillId="6" borderId="2" xfId="0" applyFont="1" applyFill="1" applyBorder="1" applyAlignment="1">
      <alignment horizontal="center"/>
    </xf>
    <xf numFmtId="0" fontId="2" fillId="6" borderId="3" xfId="0" applyFont="1" applyFill="1" applyBorder="1" applyAlignment="1">
      <alignment horizontal="center"/>
    </xf>
    <xf numFmtId="0" fontId="15" fillId="2" borderId="0" xfId="0" applyFont="1" applyFill="1"/>
    <xf numFmtId="0" fontId="25" fillId="2" borderId="15" xfId="0" applyFont="1" applyFill="1" applyBorder="1" applyAlignment="1">
      <alignment vertical="center"/>
    </xf>
    <xf numFmtId="0" fontId="25" fillId="2" borderId="14" xfId="0" applyFont="1" applyFill="1" applyBorder="1" applyAlignment="1">
      <alignment vertical="center"/>
    </xf>
    <xf numFmtId="0" fontId="1" fillId="9" borderId="13" xfId="0" applyFont="1" applyFill="1" applyBorder="1" applyAlignment="1">
      <alignment horizontal="center"/>
    </xf>
    <xf numFmtId="0" fontId="0" fillId="2" borderId="9" xfId="0" applyFill="1" applyBorder="1"/>
    <xf numFmtId="0" fontId="0" fillId="2" borderId="11" xfId="0" applyFill="1" applyBorder="1"/>
    <xf numFmtId="0" fontId="0" fillId="2" borderId="10" xfId="0" applyFill="1" applyBorder="1"/>
    <xf numFmtId="0" fontId="0" fillId="2" borderId="6" xfId="0" applyFill="1" applyBorder="1"/>
    <xf numFmtId="0" fontId="0" fillId="2" borderId="7" xfId="0" applyFill="1" applyBorder="1"/>
    <xf numFmtId="0" fontId="0" fillId="2" borderId="12" xfId="0" applyFill="1" applyBorder="1"/>
    <xf numFmtId="0" fontId="0" fillId="2" borderId="16" xfId="0" applyFill="1" applyBorder="1"/>
    <xf numFmtId="0" fontId="0" fillId="2" borderId="8" xfId="0" applyFill="1" applyBorder="1"/>
    <xf numFmtId="0" fontId="1" fillId="2" borderId="9" xfId="0" applyFont="1" applyFill="1" applyBorder="1" applyAlignment="1">
      <alignment horizontal="center"/>
    </xf>
    <xf numFmtId="49" fontId="0" fillId="2" borderId="1" xfId="0" applyNumberFormat="1" applyFill="1" applyBorder="1"/>
    <xf numFmtId="49" fontId="0" fillId="2" borderId="3" xfId="0" applyNumberFormat="1" applyFill="1" applyBorder="1"/>
    <xf numFmtId="0" fontId="0" fillId="2" borderId="13" xfId="0" applyFill="1" applyBorder="1"/>
    <xf numFmtId="0" fontId="21" fillId="2" borderId="0" xfId="0" applyFont="1" applyFill="1"/>
    <xf numFmtId="0" fontId="0" fillId="2" borderId="0" xfId="0" applyFill="1" applyAlignment="1">
      <alignment vertical="top"/>
    </xf>
    <xf numFmtId="0" fontId="2" fillId="2" borderId="0" xfId="0" applyFont="1" applyFill="1" applyAlignment="1">
      <alignment horizontal="left"/>
    </xf>
    <xf numFmtId="9" fontId="2" fillId="2" borderId="0" xfId="0" applyNumberFormat="1" applyFont="1" applyFill="1" applyAlignment="1">
      <alignment horizontal="right"/>
    </xf>
    <xf numFmtId="0" fontId="23" fillId="2" borderId="9" xfId="0" applyFont="1" applyFill="1" applyBorder="1"/>
    <xf numFmtId="0" fontId="25" fillId="2" borderId="18" xfId="0" applyFont="1" applyFill="1" applyBorder="1" applyAlignment="1">
      <alignment vertical="center"/>
    </xf>
    <xf numFmtId="0" fontId="25" fillId="2" borderId="19" xfId="0" applyFont="1" applyFill="1" applyBorder="1" applyAlignment="1">
      <alignment vertical="center"/>
    </xf>
    <xf numFmtId="0" fontId="15" fillId="2" borderId="20" xfId="0" applyFont="1" applyFill="1" applyBorder="1"/>
    <xf numFmtId="0" fontId="15" fillId="2" borderId="21" xfId="0" applyFont="1" applyFill="1" applyBorder="1"/>
    <xf numFmtId="0" fontId="15" fillId="2" borderId="22" xfId="0" applyFont="1" applyFill="1" applyBorder="1"/>
    <xf numFmtId="0" fontId="0" fillId="2" borderId="21" xfId="0" applyFill="1" applyBorder="1"/>
    <xf numFmtId="0" fontId="23" fillId="2" borderId="0" xfId="0" applyFont="1" applyFill="1"/>
    <xf numFmtId="0" fontId="23" fillId="2" borderId="14" xfId="0" applyFont="1" applyFill="1" applyBorder="1" applyAlignment="1">
      <alignment vertical="center"/>
    </xf>
    <xf numFmtId="0" fontId="0" fillId="14" borderId="4" xfId="0" applyFill="1" applyBorder="1" applyProtection="1">
      <protection locked="0"/>
    </xf>
    <xf numFmtId="49" fontId="11" fillId="14" borderId="4" xfId="0" applyNumberFormat="1" applyFont="1" applyFill="1" applyBorder="1" applyProtection="1">
      <protection locked="0"/>
    </xf>
    <xf numFmtId="0" fontId="0" fillId="14" borderId="0" xfId="0" applyFill="1"/>
    <xf numFmtId="0" fontId="0" fillId="14" borderId="4" xfId="0" applyFill="1" applyBorder="1"/>
    <xf numFmtId="0" fontId="15" fillId="14" borderId="0" xfId="0" applyFont="1" applyFill="1"/>
    <xf numFmtId="0" fontId="13" fillId="2" borderId="0" xfId="0" applyFont="1" applyFill="1" applyAlignment="1">
      <alignment vertical="center"/>
    </xf>
    <xf numFmtId="0" fontId="0" fillId="2" borderId="0" xfId="0"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left" vertical="center"/>
    </xf>
    <xf numFmtId="0" fontId="23" fillId="2" borderId="0" xfId="0" applyFont="1" applyFill="1" applyAlignment="1">
      <alignment vertical="center"/>
    </xf>
    <xf numFmtId="9" fontId="2" fillId="2" borderId="0" xfId="0" applyNumberFormat="1" applyFont="1" applyFill="1" applyAlignment="1">
      <alignment horizontal="right" vertical="center"/>
    </xf>
    <xf numFmtId="0" fontId="0" fillId="4" borderId="1" xfId="0" applyFill="1" applyBorder="1" applyAlignment="1" applyProtection="1">
      <alignment vertical="center"/>
      <protection locked="0"/>
    </xf>
    <xf numFmtId="0" fontId="0" fillId="2" borderId="1" xfId="0" applyFill="1" applyBorder="1" applyAlignment="1">
      <alignment vertical="center"/>
    </xf>
    <xf numFmtId="0" fontId="0" fillId="2" borderId="1" xfId="0" applyFill="1" applyBorder="1" applyAlignment="1" applyProtection="1">
      <alignment vertical="center"/>
      <protection locked="0"/>
    </xf>
    <xf numFmtId="0" fontId="0" fillId="2" borderId="13" xfId="0" applyFill="1" applyBorder="1" applyAlignment="1">
      <alignment vertical="center"/>
    </xf>
    <xf numFmtId="0" fontId="0" fillId="0" borderId="1" xfId="0" applyBorder="1" applyAlignment="1">
      <alignment vertical="center"/>
    </xf>
    <xf numFmtId="0" fontId="0" fillId="0" borderId="0" xfId="0" applyAlignment="1">
      <alignment vertical="center"/>
    </xf>
    <xf numFmtId="0" fontId="12" fillId="4" borderId="1" xfId="0" applyFont="1" applyFill="1" applyBorder="1" applyAlignment="1" applyProtection="1">
      <alignment vertical="center"/>
      <protection locked="0"/>
    </xf>
    <xf numFmtId="0" fontId="12" fillId="2" borderId="1" xfId="0" applyFont="1" applyFill="1" applyBorder="1" applyAlignment="1">
      <alignment vertical="center"/>
    </xf>
    <xf numFmtId="0" fontId="0" fillId="2" borderId="4" xfId="0" applyFill="1" applyBorder="1" applyAlignment="1" applyProtection="1">
      <alignment vertical="center"/>
      <protection locked="0"/>
    </xf>
    <xf numFmtId="0" fontId="0" fillId="2" borderId="4" xfId="0" applyFill="1" applyBorder="1" applyAlignment="1">
      <alignment vertical="center"/>
    </xf>
    <xf numFmtId="49" fontId="11" fillId="2" borderId="4" xfId="0" applyNumberFormat="1" applyFont="1" applyFill="1" applyBorder="1" applyAlignment="1" applyProtection="1">
      <alignment vertical="center"/>
      <protection locked="0"/>
    </xf>
    <xf numFmtId="0" fontId="15" fillId="2" borderId="0" xfId="0" applyFont="1" applyFill="1" applyAlignment="1">
      <alignment vertical="center"/>
    </xf>
    <xf numFmtId="0" fontId="0" fillId="2" borderId="5" xfId="0" applyFill="1" applyBorder="1" applyAlignment="1" applyProtection="1">
      <alignment vertical="center"/>
      <protection locked="0"/>
    </xf>
    <xf numFmtId="0" fontId="0" fillId="14" borderId="4" xfId="0" applyFill="1" applyBorder="1" applyAlignment="1" applyProtection="1">
      <alignment vertical="center"/>
      <protection locked="0"/>
    </xf>
    <xf numFmtId="0" fontId="0" fillId="14" borderId="4" xfId="0" applyFill="1" applyBorder="1" applyAlignment="1">
      <alignment vertical="center"/>
    </xf>
    <xf numFmtId="49" fontId="11" fillId="14" borderId="4" xfId="0" applyNumberFormat="1" applyFont="1" applyFill="1" applyBorder="1" applyAlignment="1" applyProtection="1">
      <alignment vertical="center"/>
      <protection locked="0"/>
    </xf>
    <xf numFmtId="0" fontId="0" fillId="14" borderId="0" xfId="0" applyFill="1" applyAlignment="1">
      <alignment vertical="center"/>
    </xf>
    <xf numFmtId="0" fontId="15" fillId="14" borderId="0" xfId="0" applyFont="1" applyFill="1" applyAlignment="1">
      <alignment vertical="center"/>
    </xf>
    <xf numFmtId="0" fontId="12" fillId="2" borderId="2" xfId="0" applyFont="1" applyFill="1" applyBorder="1" applyAlignment="1">
      <alignment vertical="center"/>
    </xf>
    <xf numFmtId="0" fontId="12" fillId="14" borderId="4" xfId="0" applyFont="1" applyFill="1" applyBorder="1" applyAlignment="1">
      <alignment vertical="center"/>
    </xf>
    <xf numFmtId="0" fontId="1" fillId="2" borderId="0" xfId="0" applyFont="1" applyFill="1" applyAlignment="1">
      <alignment vertical="center"/>
    </xf>
    <xf numFmtId="9" fontId="1" fillId="2" borderId="0" xfId="1" applyFont="1" applyFill="1" applyAlignment="1">
      <alignment horizontal="left" vertical="center"/>
    </xf>
    <xf numFmtId="0" fontId="21" fillId="2" borderId="0" xfId="0" applyFont="1" applyFill="1" applyAlignment="1">
      <alignment vertical="center"/>
    </xf>
    <xf numFmtId="0" fontId="0" fillId="14" borderId="6" xfId="0" applyFill="1" applyBorder="1" applyAlignment="1" applyProtection="1">
      <alignment vertical="center"/>
      <protection locked="0"/>
    </xf>
    <xf numFmtId="0" fontId="0" fillId="14" borderId="6" xfId="0" applyFill="1" applyBorder="1" applyAlignment="1">
      <alignment vertical="center"/>
    </xf>
    <xf numFmtId="49" fontId="11" fillId="14" borderId="6" xfId="0" applyNumberFormat="1" applyFont="1" applyFill="1" applyBorder="1" applyAlignment="1">
      <alignment vertical="center"/>
    </xf>
    <xf numFmtId="49" fontId="11" fillId="14" borderId="4" xfId="0" applyNumberFormat="1" applyFont="1" applyFill="1" applyBorder="1" applyAlignment="1">
      <alignment vertical="center"/>
    </xf>
    <xf numFmtId="0" fontId="7" fillId="2" borderId="0" xfId="0" applyFont="1" applyFill="1" applyAlignment="1">
      <alignment horizontal="left" vertical="center"/>
    </xf>
    <xf numFmtId="0" fontId="12" fillId="2" borderId="1" xfId="0" applyFont="1" applyFill="1" applyBorder="1" applyAlignment="1">
      <alignment horizontal="center" vertical="center"/>
    </xf>
    <xf numFmtId="0" fontId="12" fillId="2" borderId="0" xfId="0" applyFont="1" applyFill="1" applyAlignment="1">
      <alignment horizontal="center" vertical="center"/>
    </xf>
    <xf numFmtId="0" fontId="15" fillId="2" borderId="0" xfId="0" applyFont="1" applyFill="1" applyAlignment="1">
      <alignment horizontal="left" vertical="center"/>
    </xf>
    <xf numFmtId="0" fontId="24" fillId="2" borderId="14" xfId="0" applyFont="1" applyFill="1" applyBorder="1" applyAlignment="1">
      <alignment vertical="center"/>
    </xf>
    <xf numFmtId="0" fontId="25" fillId="2" borderId="23" xfId="0" applyFont="1" applyFill="1" applyBorder="1" applyAlignment="1">
      <alignment vertical="center"/>
    </xf>
    <xf numFmtId="0" fontId="24" fillId="2" borderId="23" xfId="0" applyFont="1" applyFill="1" applyBorder="1" applyAlignment="1">
      <alignment vertical="center"/>
    </xf>
    <xf numFmtId="0" fontId="15" fillId="2" borderId="24" xfId="0" applyFont="1" applyFill="1" applyBorder="1" applyAlignment="1">
      <alignment vertical="center"/>
    </xf>
    <xf numFmtId="0" fontId="15" fillId="2" borderId="25" xfId="0" applyFont="1" applyFill="1" applyBorder="1" applyAlignment="1">
      <alignment vertical="center"/>
    </xf>
    <xf numFmtId="0" fontId="1" fillId="2" borderId="24" xfId="0" applyFont="1" applyFill="1" applyBorder="1" applyAlignment="1">
      <alignment vertical="center"/>
    </xf>
    <xf numFmtId="0" fontId="24" fillId="2" borderId="24" xfId="0" applyFont="1" applyFill="1" applyBorder="1" applyAlignment="1">
      <alignment vertical="center"/>
    </xf>
    <xf numFmtId="0" fontId="25" fillId="2" borderId="26" xfId="0" applyFont="1" applyFill="1" applyBorder="1" applyAlignment="1">
      <alignment vertical="center"/>
    </xf>
    <xf numFmtId="0" fontId="24" fillId="2" borderId="17" xfId="0" applyFont="1" applyFill="1" applyBorder="1" applyAlignment="1">
      <alignment vertical="center"/>
    </xf>
    <xf numFmtId="0" fontId="2" fillId="14" borderId="0" xfId="0" applyFont="1" applyFill="1" applyAlignment="1">
      <alignment horizontal="left"/>
    </xf>
    <xf numFmtId="0" fontId="23" fillId="14" borderId="0" xfId="0" applyFont="1" applyFill="1"/>
    <xf numFmtId="9" fontId="2" fillId="14" borderId="0" xfId="0" applyNumberFormat="1" applyFont="1" applyFill="1" applyAlignment="1">
      <alignment horizontal="right"/>
    </xf>
    <xf numFmtId="0" fontId="24" fillId="2" borderId="0" xfId="0" applyFont="1" applyFill="1"/>
    <xf numFmtId="0" fontId="13" fillId="14" borderId="4" xfId="0" applyFont="1" applyFill="1" applyBorder="1"/>
    <xf numFmtId="0" fontId="15" fillId="2" borderId="24" xfId="0" applyFont="1" applyFill="1" applyBorder="1"/>
    <xf numFmtId="0" fontId="15" fillId="2" borderId="25" xfId="0" applyFont="1" applyFill="1" applyBorder="1"/>
    <xf numFmtId="49" fontId="12" fillId="2" borderId="1" xfId="0" applyNumberFormat="1" applyFont="1" applyFill="1" applyBorder="1"/>
    <xf numFmtId="49" fontId="0" fillId="14" borderId="4" xfId="0" applyNumberFormat="1" applyFill="1" applyBorder="1" applyProtection="1">
      <protection locked="0"/>
    </xf>
    <xf numFmtId="0" fontId="6" fillId="14" borderId="0" xfId="0" applyFont="1" applyFill="1" applyAlignment="1">
      <alignment wrapText="1"/>
    </xf>
    <xf numFmtId="0" fontId="0" fillId="14" borderId="0" xfId="0" applyFill="1" applyAlignment="1">
      <alignment horizontal="right" vertical="center"/>
    </xf>
    <xf numFmtId="0" fontId="18" fillId="14" borderId="4" xfId="0" applyFont="1" applyFill="1" applyBorder="1" applyAlignment="1">
      <alignment horizontal="right" vertical="center"/>
    </xf>
    <xf numFmtId="9" fontId="14" fillId="14" borderId="3" xfId="1" applyFont="1" applyFill="1" applyBorder="1" applyAlignment="1">
      <alignment horizontal="center" vertical="center"/>
    </xf>
    <xf numFmtId="0" fontId="14" fillId="14" borderId="0" xfId="0" applyFont="1" applyFill="1"/>
    <xf numFmtId="9" fontId="14" fillId="14" borderId="0" xfId="1" applyFont="1" applyFill="1" applyAlignment="1">
      <alignment horizontal="center" vertical="center"/>
    </xf>
    <xf numFmtId="0" fontId="19" fillId="14" borderId="0" xfId="0" applyFont="1" applyFill="1" applyAlignment="1">
      <alignment horizontal="left"/>
    </xf>
    <xf numFmtId="0" fontId="25" fillId="2" borderId="27" xfId="0" applyFont="1" applyFill="1" applyBorder="1" applyAlignment="1">
      <alignment vertical="center"/>
    </xf>
    <xf numFmtId="0" fontId="24" fillId="2" borderId="28" xfId="0" applyFont="1" applyFill="1" applyBorder="1" applyAlignment="1">
      <alignment vertical="center"/>
    </xf>
    <xf numFmtId="0" fontId="15" fillId="2" borderId="29" xfId="0" applyFont="1" applyFill="1" applyBorder="1"/>
    <xf numFmtId="0" fontId="15" fillId="2" borderId="30" xfId="0" applyFont="1" applyFill="1" applyBorder="1"/>
    <xf numFmtId="0" fontId="1" fillId="2" borderId="3" xfId="0" applyFont="1" applyFill="1" applyBorder="1"/>
    <xf numFmtId="0" fontId="0" fillId="2" borderId="3" xfId="0" applyFill="1" applyBorder="1" applyAlignment="1">
      <alignment wrapText="1"/>
    </xf>
    <xf numFmtId="0" fontId="32" fillId="2" borderId="0" xfId="0" applyFont="1" applyFill="1"/>
    <xf numFmtId="0" fontId="24" fillId="2" borderId="0" xfId="0" applyFont="1" applyFill="1" applyAlignment="1">
      <alignment vertical="center"/>
    </xf>
    <xf numFmtId="0" fontId="32" fillId="2" borderId="0" xfId="0" applyFont="1" applyFill="1" applyAlignment="1">
      <alignment vertical="center"/>
    </xf>
    <xf numFmtId="0" fontId="24" fillId="2" borderId="32" xfId="0" applyFont="1" applyFill="1" applyBorder="1"/>
    <xf numFmtId="0" fontId="15" fillId="2" borderId="32" xfId="0" applyFont="1" applyFill="1" applyBorder="1"/>
    <xf numFmtId="0" fontId="15" fillId="2" borderId="31" xfId="0" applyFont="1" applyFill="1" applyBorder="1"/>
    <xf numFmtId="0" fontId="0" fillId="2" borderId="33" xfId="0" applyFill="1" applyBorder="1" applyAlignment="1">
      <alignment vertical="center"/>
    </xf>
    <xf numFmtId="0" fontId="0" fillId="2" borderId="33" xfId="0" applyFill="1" applyBorder="1" applyAlignment="1">
      <alignment vertical="top"/>
    </xf>
    <xf numFmtId="0" fontId="0" fillId="2" borderId="34" xfId="0" applyFill="1" applyBorder="1"/>
    <xf numFmtId="0" fontId="0" fillId="2" borderId="35" xfId="0" applyFill="1" applyBorder="1" applyAlignment="1">
      <alignment vertical="center"/>
    </xf>
    <xf numFmtId="0" fontId="1" fillId="9" borderId="0" xfId="0" applyFont="1" applyFill="1" applyAlignment="1">
      <alignment horizontal="center" vertical="center"/>
    </xf>
    <xf numFmtId="0" fontId="1" fillId="0" borderId="0" xfId="0" applyFont="1" applyAlignment="1">
      <alignment horizontal="center" vertical="center"/>
    </xf>
    <xf numFmtId="0" fontId="0" fillId="8" borderId="1" xfId="0" applyFill="1" applyBorder="1" applyAlignment="1" applyProtection="1">
      <alignment vertical="center"/>
      <protection locked="0"/>
    </xf>
    <xf numFmtId="49" fontId="11" fillId="8" borderId="1" xfId="0" applyNumberFormat="1" applyFont="1" applyFill="1" applyBorder="1" applyAlignment="1" applyProtection="1">
      <alignment vertical="center"/>
      <protection locked="0"/>
    </xf>
    <xf numFmtId="0" fontId="23" fillId="2" borderId="15" xfId="0" applyFont="1" applyFill="1" applyBorder="1" applyAlignment="1">
      <alignment vertical="center"/>
    </xf>
    <xf numFmtId="49" fontId="0" fillId="8" borderId="1" xfId="0" applyNumberFormat="1" applyFill="1" applyBorder="1" applyAlignment="1" applyProtection="1">
      <alignment vertical="center"/>
      <protection locked="0"/>
    </xf>
    <xf numFmtId="0" fontId="1" fillId="13" borderId="0" xfId="0" applyFont="1" applyFill="1" applyAlignment="1">
      <alignment horizontal="center" vertical="center"/>
    </xf>
    <xf numFmtId="0" fontId="25" fillId="2" borderId="36" xfId="0" applyFont="1" applyFill="1" applyBorder="1" applyAlignment="1">
      <alignment vertical="center"/>
    </xf>
    <xf numFmtId="0" fontId="23" fillId="2" borderId="4" xfId="0" applyFont="1" applyFill="1" applyBorder="1" applyAlignment="1">
      <alignment vertical="center"/>
    </xf>
    <xf numFmtId="0" fontId="1" fillId="12" borderId="0" xfId="0" applyFont="1" applyFill="1" applyAlignment="1">
      <alignment horizontal="center" vertical="center"/>
    </xf>
    <xf numFmtId="0" fontId="0" fillId="2" borderId="35" xfId="0" applyFill="1" applyBorder="1"/>
    <xf numFmtId="49" fontId="11" fillId="8" borderId="1" xfId="0" applyNumberFormat="1" applyFont="1" applyFill="1" applyBorder="1" applyProtection="1">
      <protection locked="0"/>
    </xf>
    <xf numFmtId="0" fontId="0" fillId="2" borderId="37" xfId="0" applyFill="1" applyBorder="1"/>
    <xf numFmtId="0" fontId="25" fillId="2" borderId="38" xfId="0" applyFont="1" applyFill="1" applyBorder="1" applyAlignment="1">
      <alignment vertical="center"/>
    </xf>
    <xf numFmtId="0" fontId="1" fillId="9" borderId="0" xfId="0" applyFont="1" applyFill="1" applyAlignment="1">
      <alignment horizontal="center"/>
    </xf>
    <xf numFmtId="0" fontId="0" fillId="16" borderId="10" xfId="0" applyFill="1" applyBorder="1"/>
    <xf numFmtId="0" fontId="15" fillId="2" borderId="6" xfId="0" applyFont="1" applyFill="1" applyBorder="1"/>
    <xf numFmtId="0" fontId="0" fillId="2" borderId="9" xfId="0" applyFill="1" applyBorder="1" applyAlignment="1">
      <alignment vertical="top"/>
    </xf>
    <xf numFmtId="0" fontId="0" fillId="16" borderId="9" xfId="0" applyFill="1" applyBorder="1"/>
    <xf numFmtId="0" fontId="27" fillId="15" borderId="9" xfId="0" applyFont="1" applyFill="1" applyBorder="1"/>
    <xf numFmtId="0" fontId="0" fillId="9" borderId="0" xfId="0" applyFill="1"/>
    <xf numFmtId="0" fontId="20" fillId="2" borderId="4" xfId="0" applyFont="1" applyFill="1" applyBorder="1" applyAlignment="1">
      <alignment horizontal="right"/>
    </xf>
    <xf numFmtId="0" fontId="0" fillId="2" borderId="4" xfId="0" applyFill="1" applyBorder="1" applyAlignment="1">
      <alignment horizontal="right" vertical="center"/>
    </xf>
    <xf numFmtId="9" fontId="14" fillId="17" borderId="16" xfId="0" applyNumberFormat="1" applyFont="1" applyFill="1" applyBorder="1" applyAlignment="1">
      <alignment vertical="center"/>
    </xf>
    <xf numFmtId="9" fontId="14" fillId="2" borderId="16" xfId="0" applyNumberFormat="1" applyFont="1" applyFill="1" applyBorder="1" applyAlignment="1">
      <alignment horizontal="center" vertical="center"/>
    </xf>
    <xf numFmtId="0" fontId="20" fillId="2" borderId="16" xfId="0" applyFont="1" applyFill="1" applyBorder="1" applyAlignment="1">
      <alignment horizontal="right"/>
    </xf>
    <xf numFmtId="0" fontId="0" fillId="2" borderId="16" xfId="0" applyFill="1" applyBorder="1" applyAlignment="1">
      <alignment horizontal="right" vertical="center"/>
    </xf>
    <xf numFmtId="0" fontId="0" fillId="2" borderId="0" xfId="0" applyFill="1" applyAlignment="1">
      <alignment horizontal="center" vertical="center"/>
    </xf>
    <xf numFmtId="0" fontId="0" fillId="2" borderId="2" xfId="0" applyFill="1" applyBorder="1" applyAlignment="1">
      <alignment vertical="center"/>
    </xf>
    <xf numFmtId="0" fontId="0" fillId="7" borderId="1" xfId="0" applyFill="1" applyBorder="1" applyAlignment="1" applyProtection="1">
      <alignment vertical="center" wrapText="1"/>
      <protection locked="0"/>
    </xf>
    <xf numFmtId="0" fontId="0" fillId="14" borderId="1" xfId="0" applyFill="1" applyBorder="1" applyAlignment="1">
      <alignment horizontal="center" vertical="center"/>
    </xf>
    <xf numFmtId="0" fontId="12" fillId="2" borderId="1" xfId="0" applyFont="1" applyFill="1" applyBorder="1"/>
    <xf numFmtId="0" fontId="17" fillId="14" borderId="0" xfId="0" applyFont="1" applyFill="1" applyAlignment="1">
      <alignment horizontal="right" vertical="center" wrapText="1"/>
    </xf>
    <xf numFmtId="0" fontId="17" fillId="14" borderId="0" xfId="0" applyFont="1" applyFill="1" applyAlignment="1">
      <alignment horizontal="center" vertical="center" wrapText="1"/>
    </xf>
    <xf numFmtId="0" fontId="14" fillId="14" borderId="2" xfId="0" applyFont="1" applyFill="1" applyBorder="1" applyAlignment="1">
      <alignment vertical="center"/>
    </xf>
    <xf numFmtId="0" fontId="12" fillId="2" borderId="0" xfId="0" applyFont="1" applyFill="1" applyAlignment="1">
      <alignment horizontal="left" vertical="top" wrapText="1"/>
    </xf>
    <xf numFmtId="0" fontId="0" fillId="2" borderId="0" xfId="0" applyFill="1" applyAlignment="1">
      <alignment horizontal="left" wrapText="1"/>
    </xf>
    <xf numFmtId="0" fontId="39" fillId="2" borderId="0" xfId="0" applyFont="1" applyFill="1"/>
    <xf numFmtId="0" fontId="38" fillId="2" borderId="0" xfId="0" applyFont="1" applyFill="1" applyAlignment="1">
      <alignment horizontal="left" vertical="top"/>
    </xf>
    <xf numFmtId="0" fontId="0" fillId="2" borderId="0" xfId="0" applyFill="1" applyAlignment="1">
      <alignment horizontal="left"/>
    </xf>
    <xf numFmtId="0" fontId="0" fillId="2" borderId="0" xfId="0" applyFill="1" applyAlignment="1">
      <alignment wrapText="1"/>
    </xf>
    <xf numFmtId="0" fontId="0" fillId="2" borderId="41" xfId="0" applyFill="1" applyBorder="1"/>
    <xf numFmtId="49" fontId="0" fillId="8" borderId="2" xfId="0" applyNumberFormat="1" applyFill="1" applyBorder="1" applyProtection="1">
      <protection locked="0"/>
    </xf>
    <xf numFmtId="0" fontId="15" fillId="2" borderId="20" xfId="0" applyFont="1" applyFill="1" applyBorder="1" applyAlignment="1">
      <alignment vertical="center"/>
    </xf>
    <xf numFmtId="0" fontId="1" fillId="2" borderId="2" xfId="0" applyFont="1" applyFill="1" applyBorder="1"/>
    <xf numFmtId="0" fontId="1" fillId="2" borderId="4" xfId="0" applyFont="1" applyFill="1" applyBorder="1"/>
    <xf numFmtId="0" fontId="3" fillId="2" borderId="4" xfId="0" applyFont="1" applyFill="1" applyBorder="1" applyAlignment="1">
      <alignment horizontal="center" vertical="center"/>
    </xf>
    <xf numFmtId="0" fontId="29" fillId="2" borderId="0" xfId="0" applyFont="1" applyFill="1" applyAlignment="1">
      <alignment horizontal="left" vertical="center" wrapText="1" indent="1"/>
    </xf>
    <xf numFmtId="0" fontId="0" fillId="7" borderId="1" xfId="0" applyFill="1" applyBorder="1" applyAlignment="1" applyProtection="1">
      <alignment horizontal="right" vertical="center"/>
      <protection locked="0"/>
    </xf>
    <xf numFmtId="0" fontId="0" fillId="4" borderId="1" xfId="0" applyFill="1" applyBorder="1" applyAlignment="1" applyProtection="1">
      <alignment horizontal="right" vertical="center"/>
      <protection locked="0"/>
    </xf>
    <xf numFmtId="0" fontId="22" fillId="7" borderId="1" xfId="2" applyFill="1" applyBorder="1" applyAlignment="1" applyProtection="1">
      <alignment horizontal="right" vertical="center"/>
      <protection locked="0"/>
    </xf>
    <xf numFmtId="164" fontId="0" fillId="7" borderId="1" xfId="0" applyNumberFormat="1" applyFill="1" applyBorder="1" applyAlignment="1" applyProtection="1">
      <alignment horizontal="right" vertical="center"/>
      <protection locked="0"/>
    </xf>
    <xf numFmtId="0" fontId="0" fillId="7" borderId="1" xfId="0" applyFill="1" applyBorder="1" applyAlignment="1" applyProtection="1">
      <alignment horizontal="right" vertical="center" wrapText="1"/>
      <protection locked="0"/>
    </xf>
    <xf numFmtId="0" fontId="0" fillId="2" borderId="1" xfId="0" applyFill="1" applyBorder="1" applyAlignment="1" applyProtection="1">
      <alignment horizontal="right" vertical="center"/>
      <protection locked="0"/>
    </xf>
    <xf numFmtId="0" fontId="15" fillId="2" borderId="42" xfId="0" applyFont="1" applyFill="1" applyBorder="1"/>
    <xf numFmtId="165" fontId="0" fillId="7" borderId="1" xfId="0" applyNumberFormat="1" applyFill="1" applyBorder="1" applyAlignment="1" applyProtection="1">
      <alignment horizontal="right" vertical="center"/>
      <protection locked="0"/>
    </xf>
    <xf numFmtId="0" fontId="12" fillId="2" borderId="9" xfId="0" applyFont="1" applyFill="1" applyBorder="1" applyAlignment="1">
      <alignment vertical="center"/>
    </xf>
    <xf numFmtId="0" fontId="40" fillId="2" borderId="1" xfId="0" applyFont="1" applyFill="1" applyBorder="1" applyAlignment="1" applyProtection="1">
      <alignment vertical="center"/>
      <protection locked="0"/>
    </xf>
    <xf numFmtId="49" fontId="11" fillId="8" borderId="1" xfId="0" applyNumberFormat="1" applyFont="1" applyFill="1" applyBorder="1" applyAlignment="1" applyProtection="1">
      <alignment vertical="center" wrapText="1"/>
      <protection locked="0"/>
    </xf>
    <xf numFmtId="0" fontId="0" fillId="2" borderId="0" xfId="0" applyFill="1" applyAlignment="1" applyProtection="1">
      <alignment vertical="center"/>
      <protection locked="0"/>
    </xf>
    <xf numFmtId="0" fontId="0" fillId="2" borderId="0" xfId="0" applyFill="1" applyAlignment="1">
      <alignment horizontal="left" vertical="top" wrapText="1"/>
    </xf>
    <xf numFmtId="0" fontId="6" fillId="11" borderId="2" xfId="0" applyFont="1" applyFill="1" applyBorder="1" applyAlignment="1">
      <alignment horizontal="center"/>
    </xf>
    <xf numFmtId="0" fontId="6" fillId="11" borderId="4" xfId="0" applyFont="1" applyFill="1" applyBorder="1" applyAlignment="1">
      <alignment horizontal="center"/>
    </xf>
    <xf numFmtId="0" fontId="6" fillId="11" borderId="3" xfId="0" applyFont="1" applyFill="1" applyBorder="1" applyAlignment="1">
      <alignment horizontal="center"/>
    </xf>
    <xf numFmtId="0" fontId="3" fillId="10" borderId="2"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3" xfId="0" applyFont="1" applyFill="1" applyBorder="1" applyAlignment="1">
      <alignment horizontal="center" vertical="center"/>
    </xf>
    <xf numFmtId="0" fontId="33" fillId="2" borderId="0" xfId="0" applyFont="1" applyFill="1" applyAlignment="1">
      <alignment horizontal="left" wrapText="1"/>
    </xf>
    <xf numFmtId="0" fontId="1" fillId="2" borderId="0" xfId="0" applyFont="1" applyFill="1" applyAlignment="1">
      <alignment horizontal="left" wrapText="1"/>
    </xf>
    <xf numFmtId="0" fontId="0" fillId="2" borderId="0" xfId="0" applyFill="1" applyAlignment="1">
      <alignment horizontal="left" wrapText="1"/>
    </xf>
    <xf numFmtId="0" fontId="24" fillId="16" borderId="9" xfId="0" applyFont="1" applyFill="1" applyBorder="1" applyAlignment="1">
      <alignment horizontal="center"/>
    </xf>
    <xf numFmtId="0" fontId="24" fillId="16" borderId="0" xfId="0" applyFont="1" applyFill="1" applyAlignment="1">
      <alignment horizontal="center"/>
    </xf>
    <xf numFmtId="0" fontId="24" fillId="16" borderId="11" xfId="0" applyFont="1" applyFill="1" applyBorder="1" applyAlignment="1">
      <alignment horizontal="center"/>
    </xf>
    <xf numFmtId="0" fontId="12" fillId="2" borderId="9" xfId="0" applyFont="1" applyFill="1" applyBorder="1" applyAlignment="1">
      <alignment horizontal="left" vertical="center" wrapText="1"/>
    </xf>
    <xf numFmtId="0" fontId="24" fillId="2" borderId="0" xfId="0" applyFont="1" applyFill="1" applyAlignment="1">
      <alignment horizontal="left" vertical="center" wrapText="1"/>
    </xf>
    <xf numFmtId="0" fontId="24" fillId="2" borderId="1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1" fillId="2" borderId="1" xfId="0" applyFont="1" applyFill="1" applyBorder="1" applyAlignment="1">
      <alignment horizontal="left"/>
    </xf>
    <xf numFmtId="0" fontId="0" fillId="8" borderId="2" xfId="0" applyFill="1" applyBorder="1" applyAlignment="1">
      <alignment horizontal="center"/>
    </xf>
    <xf numFmtId="0" fontId="0" fillId="8" borderId="3" xfId="0" applyFill="1" applyBorder="1" applyAlignment="1">
      <alignment horizontal="center"/>
    </xf>
    <xf numFmtId="0" fontId="12" fillId="2" borderId="0" xfId="0" applyFont="1" applyFill="1" applyAlignment="1">
      <alignment horizontal="left" vertical="top" wrapText="1"/>
    </xf>
    <xf numFmtId="0" fontId="0" fillId="4" borderId="2" xfId="0" applyFill="1" applyBorder="1" applyAlignment="1">
      <alignment horizontal="center"/>
    </xf>
    <xf numFmtId="0" fontId="0" fillId="4" borderId="3" xfId="0" applyFill="1" applyBorder="1" applyAlignment="1">
      <alignment horizontal="center"/>
    </xf>
    <xf numFmtId="0" fontId="0" fillId="16" borderId="2" xfId="0" applyFill="1" applyBorder="1" applyAlignment="1">
      <alignment horizontal="center"/>
    </xf>
    <xf numFmtId="0" fontId="0" fillId="16" borderId="3" xfId="0" applyFill="1" applyBorder="1" applyAlignment="1">
      <alignment horizontal="center"/>
    </xf>
    <xf numFmtId="0" fontId="0" fillId="2" borderId="9" xfId="0" applyFill="1" applyBorder="1" applyAlignment="1">
      <alignment horizontal="left" vertical="top" wrapText="1"/>
    </xf>
    <xf numFmtId="0" fontId="0" fillId="2" borderId="11" xfId="0" applyFill="1" applyBorder="1" applyAlignment="1">
      <alignment horizontal="left" vertical="top" wrapText="1"/>
    </xf>
    <xf numFmtId="0" fontId="12" fillId="2" borderId="0" xfId="0" applyFont="1" applyFill="1" applyAlignment="1">
      <alignment horizontal="left"/>
    </xf>
    <xf numFmtId="0" fontId="0" fillId="4" borderId="1" xfId="0" applyFill="1" applyBorder="1" applyAlignment="1">
      <alignment horizontal="left" vertical="top"/>
    </xf>
    <xf numFmtId="0" fontId="0" fillId="7" borderId="2" xfId="0" applyFill="1" applyBorder="1" applyAlignment="1">
      <alignment horizontal="center"/>
    </xf>
    <xf numFmtId="0" fontId="0" fillId="7" borderId="3" xfId="0" applyFill="1" applyBorder="1" applyAlignment="1">
      <alignment horizontal="center"/>
    </xf>
    <xf numFmtId="0" fontId="6" fillId="2" borderId="0" xfId="0" applyFont="1" applyFill="1" applyAlignment="1">
      <alignment horizont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3" xfId="0" applyFont="1" applyFill="1" applyBorder="1" applyAlignment="1">
      <alignment horizontal="center" vertical="center"/>
    </xf>
    <xf numFmtId="0" fontId="0" fillId="2" borderId="2" xfId="0" applyFill="1" applyBorder="1" applyAlignment="1">
      <alignment horizontal="left" vertical="center" wrapText="1" indent="1"/>
    </xf>
    <xf numFmtId="0" fontId="0" fillId="2" borderId="4" xfId="0" applyFill="1" applyBorder="1" applyAlignment="1">
      <alignment horizontal="left" vertical="center" wrapText="1" indent="1"/>
    </xf>
    <xf numFmtId="0" fontId="0" fillId="2" borderId="3" xfId="0" applyFill="1" applyBorder="1" applyAlignment="1">
      <alignment horizontal="left" vertical="center" wrapText="1" indent="1"/>
    </xf>
    <xf numFmtId="0" fontId="2" fillId="6" borderId="2" xfId="0" applyFont="1" applyFill="1" applyBorder="1" applyAlignment="1">
      <alignment horizontal="center"/>
    </xf>
    <xf numFmtId="0" fontId="2" fillId="6" borderId="3" xfId="0" applyFont="1" applyFill="1" applyBorder="1" applyAlignment="1">
      <alignment horizontal="center"/>
    </xf>
    <xf numFmtId="0" fontId="0" fillId="8" borderId="2" xfId="0" applyFill="1" applyBorder="1" applyAlignment="1" applyProtection="1">
      <alignment horizontal="center"/>
      <protection locked="0"/>
    </xf>
    <xf numFmtId="0" fontId="0" fillId="8" borderId="3" xfId="0" applyFill="1" applyBorder="1" applyAlignment="1" applyProtection="1">
      <alignment horizontal="center"/>
      <protection locked="0"/>
    </xf>
    <xf numFmtId="0" fontId="4" fillId="2" borderId="0" xfId="0" applyFont="1" applyFill="1" applyAlignment="1">
      <alignment horizontal="center" vertical="center"/>
    </xf>
    <xf numFmtId="0" fontId="12" fillId="2" borderId="10" xfId="0" applyFont="1" applyFill="1" applyBorder="1" applyAlignment="1">
      <alignment horizontal="left" vertical="center" wrapText="1" indent="1"/>
    </xf>
    <xf numFmtId="0" fontId="12" fillId="2" borderId="6"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12" fillId="2" borderId="12" xfId="0" applyFont="1" applyFill="1" applyBorder="1" applyAlignment="1">
      <alignment horizontal="left" vertical="center" wrapText="1" indent="1"/>
    </xf>
    <xf numFmtId="0" fontId="12" fillId="2" borderId="16" xfId="0" applyFont="1" applyFill="1" applyBorder="1" applyAlignment="1">
      <alignment horizontal="left" vertical="center" wrapText="1" indent="1"/>
    </xf>
    <xf numFmtId="0" fontId="12" fillId="2" borderId="8" xfId="0" applyFont="1" applyFill="1" applyBorder="1" applyAlignment="1">
      <alignment horizontal="left" vertical="center" wrapText="1" indent="1"/>
    </xf>
    <xf numFmtId="0" fontId="31" fillId="2" borderId="0" xfId="0" applyFont="1" applyFill="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1" fillId="3" borderId="2" xfId="0" applyFont="1" applyFill="1" applyBorder="1" applyAlignment="1">
      <alignment horizontal="center" vertical="center"/>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26" fillId="2" borderId="2" xfId="0" applyFont="1" applyFill="1" applyBorder="1" applyAlignment="1">
      <alignment horizontal="left" vertical="center"/>
    </xf>
    <xf numFmtId="0" fontId="26" fillId="2" borderId="4" xfId="0" applyFont="1" applyFill="1" applyBorder="1" applyAlignment="1">
      <alignment horizontal="left" vertical="center"/>
    </xf>
    <xf numFmtId="0" fontId="26" fillId="2" borderId="3" xfId="0" applyFont="1" applyFill="1" applyBorder="1" applyAlignment="1">
      <alignment horizontal="left" vertical="center"/>
    </xf>
    <xf numFmtId="0" fontId="12" fillId="8" borderId="2" xfId="0" applyFont="1" applyFill="1" applyBorder="1" applyAlignment="1" applyProtection="1">
      <alignment horizontal="left" vertical="center"/>
      <protection locked="0"/>
    </xf>
    <xf numFmtId="0" fontId="12" fillId="8" borderId="3" xfId="0" applyFont="1" applyFill="1" applyBorder="1" applyAlignment="1" applyProtection="1">
      <alignment horizontal="left" vertical="center"/>
      <protection locked="0"/>
    </xf>
    <xf numFmtId="49" fontId="11" fillId="8" borderId="2" xfId="0" applyNumberFormat="1" applyFont="1" applyFill="1" applyBorder="1" applyAlignment="1" applyProtection="1">
      <alignment horizontal="left" vertical="center"/>
      <protection locked="0"/>
    </xf>
    <xf numFmtId="49" fontId="11" fillId="8" borderId="3" xfId="0" applyNumberFormat="1" applyFont="1" applyFill="1" applyBorder="1" applyAlignment="1" applyProtection="1">
      <alignment horizontal="left" vertical="center"/>
      <protection locked="0"/>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35" fillId="2" borderId="2" xfId="0" applyFont="1" applyFill="1" applyBorder="1" applyAlignment="1">
      <alignment horizontal="left" vertical="center" wrapText="1" indent="1"/>
    </xf>
    <xf numFmtId="0" fontId="12" fillId="2" borderId="4" xfId="0" applyFont="1" applyFill="1" applyBorder="1" applyAlignment="1">
      <alignment horizontal="left" vertical="center" wrapText="1" indent="1"/>
    </xf>
    <xf numFmtId="0" fontId="12" fillId="2" borderId="3" xfId="0" applyFont="1" applyFill="1" applyBorder="1" applyAlignment="1">
      <alignment horizontal="left" vertical="center" wrapText="1" inden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4" fillId="2" borderId="0" xfId="0" applyFont="1" applyFill="1" applyAlignment="1">
      <alignment horizontal="center"/>
    </xf>
    <xf numFmtId="0" fontId="33" fillId="2" borderId="2" xfId="0" applyFont="1" applyFill="1" applyBorder="1" applyAlignment="1">
      <alignment horizontal="left" vertical="center" wrapText="1" indent="1"/>
    </xf>
    <xf numFmtId="0" fontId="16" fillId="2" borderId="0" xfId="0" applyFont="1" applyFill="1" applyAlignment="1">
      <alignment horizontal="center" vertical="center"/>
    </xf>
    <xf numFmtId="0" fontId="3" fillId="5" borderId="1" xfId="0" applyFont="1" applyFill="1" applyBorder="1" applyAlignment="1">
      <alignment horizontal="center"/>
    </xf>
    <xf numFmtId="0" fontId="12" fillId="2" borderId="2" xfId="0" applyFont="1" applyFill="1" applyBorder="1" applyAlignment="1">
      <alignment horizontal="left" vertical="center" wrapText="1" indent="1"/>
    </xf>
    <xf numFmtId="0" fontId="3" fillId="5" borderId="4" xfId="0" applyFont="1" applyFill="1" applyBorder="1" applyAlignment="1">
      <alignment horizontal="center"/>
    </xf>
    <xf numFmtId="0" fontId="3" fillId="5" borderId="3" xfId="0" applyFont="1" applyFill="1" applyBorder="1" applyAlignment="1">
      <alignment horizontal="center"/>
    </xf>
    <xf numFmtId="0" fontId="3" fillId="5" borderId="2" xfId="0" applyFont="1" applyFill="1" applyBorder="1" applyAlignment="1">
      <alignment horizontal="center"/>
    </xf>
    <xf numFmtId="0" fontId="6" fillId="11" borderId="1" xfId="0" applyFont="1" applyFill="1" applyBorder="1" applyAlignment="1">
      <alignment horizontal="center" vertical="center"/>
    </xf>
    <xf numFmtId="0" fontId="0" fillId="2" borderId="1" xfId="0" applyFill="1" applyBorder="1" applyAlignment="1">
      <alignment horizontal="left" vertical="center" wrapText="1" indent="1"/>
    </xf>
    <xf numFmtId="0" fontId="29" fillId="2" borderId="2" xfId="0" applyFont="1" applyFill="1" applyBorder="1" applyAlignment="1">
      <alignment horizontal="left" vertical="center" wrapText="1" indent="1"/>
    </xf>
    <xf numFmtId="0" fontId="29" fillId="2" borderId="4" xfId="0" applyFont="1" applyFill="1" applyBorder="1" applyAlignment="1">
      <alignment horizontal="left" vertical="center" wrapText="1" indent="1"/>
    </xf>
    <xf numFmtId="0" fontId="29" fillId="2" borderId="3" xfId="0" applyFont="1" applyFill="1" applyBorder="1" applyAlignment="1">
      <alignment horizontal="left" vertical="center" wrapText="1" indent="1"/>
    </xf>
    <xf numFmtId="0" fontId="6" fillId="14" borderId="0" xfId="0" applyFont="1" applyFill="1" applyAlignment="1">
      <alignment horizontal="center" wrapText="1"/>
    </xf>
    <xf numFmtId="9" fontId="14" fillId="14" borderId="5" xfId="0" applyNumberFormat="1" applyFont="1" applyFill="1" applyBorder="1" applyAlignment="1">
      <alignment horizontal="center" vertical="center"/>
    </xf>
    <xf numFmtId="9" fontId="14" fillId="14" borderId="39" xfId="0" applyNumberFormat="1" applyFont="1" applyFill="1" applyBorder="1" applyAlignment="1">
      <alignment horizontal="center" vertical="center"/>
    </xf>
    <xf numFmtId="9" fontId="14" fillId="14" borderId="40" xfId="0" applyNumberFormat="1" applyFont="1" applyFill="1" applyBorder="1" applyAlignment="1">
      <alignment horizontal="center" vertical="center"/>
    </xf>
    <xf numFmtId="0" fontId="18" fillId="14" borderId="2" xfId="0" applyFont="1" applyFill="1" applyBorder="1" applyAlignment="1">
      <alignment horizontal="left"/>
    </xf>
    <xf numFmtId="0" fontId="18" fillId="14" borderId="3" xfId="0" applyFont="1" applyFill="1" applyBorder="1" applyAlignment="1">
      <alignment horizontal="left"/>
    </xf>
    <xf numFmtId="1" fontId="0" fillId="7" borderId="1" xfId="0" applyNumberFormat="1" applyFill="1" applyBorder="1" applyAlignment="1" applyProtection="1">
      <alignment horizontal="right" vertical="center"/>
      <protection locked="0"/>
    </xf>
  </cellXfs>
  <cellStyles count="3">
    <cellStyle name="Hyperlink" xfId="2" builtinId="8"/>
    <cellStyle name="Normal" xfId="0" builtinId="0"/>
    <cellStyle name="Percent" xfId="1" builtinId="5"/>
  </cellStyles>
  <dxfs count="350">
    <dxf>
      <font>
        <color auto="1"/>
      </font>
      <fill>
        <patternFill>
          <bgColor theme="5" tint="0.59996337778862885"/>
        </patternFill>
      </fill>
    </dxf>
    <dxf>
      <font>
        <color theme="0"/>
      </font>
      <fill>
        <patternFill>
          <bgColor theme="9" tint="-0.24994659260841701"/>
        </patternFill>
      </fill>
    </dxf>
    <dxf>
      <font>
        <color theme="0"/>
      </font>
      <fill>
        <patternFill>
          <fgColor theme="5" tint="-0.24994659260841701"/>
          <bgColor theme="5" tint="-0.24994659260841701"/>
        </patternFill>
      </fill>
    </dxf>
    <dxf>
      <font>
        <color theme="0" tint="-0.499984740745262"/>
      </font>
      <fill>
        <patternFill patternType="none">
          <fgColor indexed="64"/>
          <bgColor auto="1"/>
        </patternFill>
      </fill>
    </dxf>
    <dxf>
      <font>
        <b val="0"/>
        <i/>
        <color theme="0"/>
      </font>
      <fill>
        <patternFill>
          <bgColor theme="5" tint="-0.24994659260841701"/>
        </patternFill>
      </fill>
      <border>
        <left style="thin">
          <color theme="5" tint="-0.24994659260841701"/>
        </left>
        <right style="thin">
          <color theme="5" tint="-0.24994659260841701"/>
        </right>
        <vertical/>
        <horizontal/>
      </border>
    </dxf>
    <dxf>
      <font>
        <b val="0"/>
        <i/>
        <color theme="0" tint="-0.14996795556505021"/>
      </font>
      <fill>
        <patternFill>
          <bgColor theme="0" tint="-0.14996795556505021"/>
        </patternFill>
      </fill>
      <border>
        <left style="thin">
          <color theme="0" tint="-0.14996795556505021"/>
        </left>
        <right style="thin">
          <color theme="0" tint="-0.14996795556505021"/>
        </right>
      </border>
    </dxf>
    <dxf>
      <fill>
        <patternFill patternType="lightUp">
          <fgColor theme="0" tint="-0.14996795556505021"/>
          <bgColor theme="0"/>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patternType="lightUp">
          <fgColor theme="0" tint="-0.14996795556505021"/>
          <bgColor theme="0"/>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5"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7" tint="0.79998168889431442"/>
        </patternFill>
      </fill>
    </dxf>
    <dxf>
      <fill>
        <patternFill>
          <bgColor theme="5" tint="-0.24994659260841701"/>
        </patternFill>
      </fill>
    </dxf>
    <dxf>
      <fill>
        <patternFill>
          <bgColor theme="7" tint="0.7999816888943144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79998168889431442"/>
        </patternFill>
      </fill>
    </dxf>
    <dxf>
      <fill>
        <patternFill>
          <bgColor theme="7" tint="0.79998168889431442"/>
        </patternFill>
      </fill>
    </dxf>
    <dxf>
      <font>
        <color theme="0"/>
      </font>
      <fill>
        <patternFill>
          <bgColor theme="5" tint="-0.24994659260841701"/>
        </patternFill>
      </fill>
      <border>
        <left style="thin">
          <color theme="5" tint="-0.24994659260841701"/>
        </left>
        <right style="thin">
          <color theme="5" tint="-0.24994659260841701"/>
        </right>
      </border>
    </dxf>
    <dxf>
      <font>
        <color theme="0"/>
      </font>
      <fill>
        <patternFill>
          <bgColor theme="5" tint="-0.24994659260841701"/>
        </patternFill>
      </fill>
      <border>
        <left style="thin">
          <color theme="5" tint="-0.24994659260841701"/>
        </left>
        <right style="thin">
          <color theme="5" tint="-0.24994659260841701"/>
        </right>
      </border>
    </dxf>
    <dxf>
      <font>
        <b val="0"/>
        <i/>
        <color theme="0" tint="-0.14996795556505021"/>
      </font>
      <fill>
        <patternFill>
          <bgColor theme="0" tint="-0.14996795556505021"/>
        </patternFill>
      </fill>
      <border>
        <left style="thin">
          <color theme="0" tint="-0.14996795556505021"/>
        </left>
        <right style="thin">
          <color theme="0" tint="-0.14996795556505021"/>
        </right>
        <vertical/>
        <horizontal/>
      </border>
    </dxf>
    <dxf>
      <fill>
        <patternFill patternType="lightUp">
          <fgColor theme="0" tint="-0.14996795556505021"/>
          <bgColor theme="0"/>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5" tint="-0.24994659260841701"/>
        </patternFill>
      </fill>
      <border>
        <left style="thin">
          <color theme="5" tint="-0.24994659260841701"/>
        </left>
        <right style="thin">
          <color theme="5" tint="-0.24994659260841701"/>
        </right>
      </border>
    </dxf>
    <dxf>
      <font>
        <color theme="0"/>
      </font>
      <fill>
        <patternFill>
          <bgColor theme="5" tint="-0.24994659260841701"/>
        </patternFill>
      </fill>
      <border>
        <left style="thin">
          <color theme="5" tint="-0.24994659260841701"/>
        </left>
        <right style="thin">
          <color theme="5" tint="-0.24994659260841701"/>
        </right>
      </border>
    </dxf>
    <dxf>
      <font>
        <color theme="0"/>
      </font>
      <fill>
        <patternFill>
          <bgColor theme="5" tint="-0.24994659260841701"/>
        </patternFill>
      </fill>
      <border>
        <left style="thin">
          <color theme="5" tint="-0.24994659260841701"/>
        </left>
        <right style="thin">
          <color theme="5" tint="-0.24994659260841701"/>
        </right>
      </border>
    </dxf>
    <dxf>
      <font>
        <color theme="0"/>
      </font>
      <fill>
        <patternFill>
          <bgColor theme="5" tint="-0.24994659260841701"/>
        </patternFill>
      </fill>
      <border>
        <left style="thin">
          <color theme="5" tint="-0.24994659260841701"/>
        </left>
        <right style="thin">
          <color theme="5" tint="-0.24994659260841701"/>
        </right>
      </border>
    </dxf>
    <dxf>
      <font>
        <color theme="0"/>
      </font>
      <fill>
        <patternFill>
          <bgColor theme="5" tint="-0.24994659260841701"/>
        </patternFill>
      </fill>
      <border>
        <left style="thin">
          <color theme="5" tint="-0.24994659260841701"/>
        </left>
        <right style="thin">
          <color theme="5" tint="-0.24994659260841701"/>
        </right>
      </border>
    </dxf>
    <dxf>
      <font>
        <color theme="0"/>
      </font>
      <fill>
        <patternFill>
          <bgColor theme="5" tint="-0.24994659260841701"/>
        </patternFill>
      </fill>
      <border>
        <left style="thin">
          <color theme="5" tint="-0.24994659260841701"/>
        </left>
        <right style="thin">
          <color theme="5" tint="-0.24994659260841701"/>
        </right>
      </border>
    </dxf>
    <dxf>
      <font>
        <b val="0"/>
        <i/>
        <color theme="0" tint="-0.14996795556505021"/>
      </font>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bgColor theme="5" tint="-0.24994659260841701"/>
        </patternFill>
      </fill>
    </dxf>
    <dxf>
      <fill>
        <patternFill>
          <bgColor theme="5" tint="-0.24994659260841701"/>
        </patternFill>
      </fill>
    </dxf>
    <dxf>
      <fill>
        <patternFill>
          <bgColor theme="5" tint="-0.24994659260841701"/>
        </patternFill>
      </fill>
    </dxf>
    <dxf>
      <fill>
        <patternFill patternType="lightUp">
          <fgColor theme="0" tint="-0.14996795556505021"/>
          <bgColor theme="0"/>
        </patternFill>
      </fill>
    </dxf>
    <dxf>
      <fill>
        <patternFill>
          <bgColor theme="5" tint="-0.24994659260841701"/>
        </patternFill>
      </fill>
    </dxf>
    <dxf>
      <fill>
        <patternFill>
          <bgColor theme="5" tint="-0.24994659260841701"/>
        </patternFill>
      </fill>
    </dxf>
    <dxf>
      <fill>
        <patternFill>
          <bgColor theme="9"/>
        </patternFill>
      </fill>
    </dxf>
    <dxf>
      <fill>
        <patternFill patternType="lightUp">
          <fgColor theme="0" tint="-0.14996795556505021"/>
          <bgColor theme="0"/>
        </patternFill>
      </fill>
    </dxf>
    <dxf>
      <fill>
        <patternFill>
          <bgColor theme="5" tint="-0.24994659260841701"/>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patternType="lightUp">
          <fgColor theme="0" tint="-0.14996795556505021"/>
          <bgColor theme="0"/>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b val="0"/>
        <i/>
        <color rgb="FFFF0000"/>
      </font>
      <fill>
        <patternFill>
          <bgColor theme="7"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fgColor theme="5" tint="-0.24994659260841701"/>
          <bgColor theme="5"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b val="0"/>
        <i/>
        <color theme="0" tint="-0.14996795556505021"/>
      </font>
      <fill>
        <patternFill>
          <bgColor theme="0" tint="-0.14996795556505021"/>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patternType="lightUp">
          <fgColor theme="0" tint="-0.14996795556505021"/>
          <bgColor theme="0"/>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patternFill>
      </fill>
    </dxf>
    <dxf>
      <fill>
        <patternFill patternType="lightUp">
          <fgColor theme="0" tint="-0.14996795556505021"/>
          <bgColor theme="0"/>
        </patternFill>
      </fill>
    </dxf>
    <dxf>
      <fill>
        <patternFill>
          <bgColor theme="5" tint="-0.24994659260841701"/>
        </patternFill>
      </fill>
    </dxf>
    <dxf>
      <fill>
        <patternFill patternType="lightUp">
          <fgColor theme="0" tint="-0.14996795556505021"/>
          <bgColor theme="0"/>
        </patternFill>
      </fill>
    </dxf>
    <dxf>
      <fill>
        <patternFill>
          <bgColor theme="5" tint="-0.24994659260841701"/>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patternType="lightUp">
          <fgColor theme="0" tint="-0.14996795556505021"/>
          <bgColor theme="0"/>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79998168889431442"/>
        </patternFill>
      </fill>
    </dxf>
    <dxf>
      <fill>
        <patternFill>
          <bgColor theme="5" tint="-0.24994659260841701"/>
        </patternFill>
      </fill>
    </dxf>
    <dxf>
      <fill>
        <patternFill>
          <bgColor theme="5" tint="-0.24994659260841701"/>
        </patternFill>
      </fill>
    </dxf>
    <dxf>
      <fill>
        <patternFill>
          <bgColor theme="7" tint="0.79998168889431442"/>
        </patternFill>
      </fill>
    </dxf>
    <dxf>
      <fill>
        <patternFill>
          <bgColor theme="5" tint="-0.24994659260841701"/>
        </patternFill>
      </fill>
    </dxf>
    <dxf>
      <fill>
        <patternFill>
          <bgColor theme="7" tint="0.79998168889431442"/>
        </patternFill>
      </fill>
    </dxf>
    <dxf>
      <fill>
        <patternFill>
          <bgColor theme="5" tint="-0.24994659260841701"/>
        </patternFill>
      </fill>
    </dxf>
    <dxf>
      <fill>
        <patternFill>
          <bgColor theme="7" tint="0.7999816888943144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79998168889431442"/>
        </patternFill>
      </fill>
    </dxf>
    <dxf>
      <fill>
        <patternFill>
          <bgColor theme="7" tint="0.79998168889431442"/>
        </patternFill>
      </fill>
    </dxf>
    <dxf>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tint="-0.14996795556505021"/>
      </font>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5" tint="-0.24994659260841701"/>
        </patternFill>
      </fill>
    </dxf>
    <dxf>
      <fill>
        <patternFill patternType="lightUp">
          <fgColor theme="0" tint="-0.14996795556505021"/>
          <bgColor theme="0"/>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79998168889431442"/>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79998168889431442"/>
        </patternFill>
      </fill>
    </dxf>
    <dxf>
      <fill>
        <patternFill>
          <bgColor theme="5" tint="-0.24994659260841701"/>
        </patternFill>
      </fill>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font>
      <fill>
        <patternFill>
          <bgColor theme="5" tint="-0.24994659260841701"/>
        </patternFill>
      </fill>
      <border>
        <left style="thin">
          <color theme="5" tint="-0.24994659260841701"/>
        </left>
        <right style="thin">
          <color theme="5" tint="-0.24994659260841701"/>
        </right>
        <top style="thin">
          <color theme="1"/>
        </top>
        <bottom style="thin">
          <color theme="1"/>
        </bottom>
      </border>
    </dxf>
    <dxf>
      <font>
        <color theme="0" tint="-0.14996795556505021"/>
      </font>
      <fill>
        <patternFill>
          <bgColor theme="0" tint="-0.14996795556505021"/>
        </patternFill>
      </fill>
      <border>
        <left style="thin">
          <color theme="0" tint="-0.14990691854609822"/>
        </left>
        <right style="thin">
          <color theme="0" tint="-0.14990691854609822"/>
        </right>
        <top style="thin">
          <color theme="0" tint="-0.14990691854609822"/>
        </top>
        <bottom style="thin">
          <color theme="0" tint="-0.14990691854609822"/>
        </bottom>
        <vertical/>
        <horizontal/>
      </border>
    </dxf>
    <dxf>
      <font>
        <color theme="0"/>
      </font>
      <fill>
        <patternFill>
          <bgColor theme="5" tint="-0.24994659260841701"/>
        </patternFill>
      </fill>
      <border>
        <left style="thin">
          <color theme="5" tint="-0.24994659260841701"/>
        </left>
        <right style="thin">
          <color theme="5" tint="-0.24994659260841701"/>
        </right>
        <top style="thin">
          <color theme="0" tint="-0.14993743705557422"/>
        </top>
        <bottom style="thin">
          <color theme="0" tint="-0.14993743705557422"/>
        </bottom>
        <vertical/>
        <horizontal/>
      </border>
    </dxf>
    <dxf>
      <font>
        <color theme="0" tint="-0.14996795556505021"/>
      </font>
      <fill>
        <patternFill>
          <bgColor theme="0" tint="-0.14996795556505021"/>
        </patternFill>
      </fill>
      <border>
        <left style="thin">
          <color theme="0" tint="-0.14990691854609822"/>
        </left>
        <right style="thin">
          <color theme="0" tint="-0.14990691854609822"/>
        </right>
        <top style="thin">
          <color theme="0" tint="-0.14990691854609822"/>
        </top>
        <bottom style="thin">
          <color theme="0" tint="-0.14990691854609822"/>
        </bottom>
        <vertical/>
        <horizontal/>
      </border>
    </dxf>
    <dxf>
      <font>
        <color theme="0"/>
      </font>
      <fill>
        <patternFill>
          <bgColor theme="5" tint="-0.24994659260841701"/>
        </patternFill>
      </fill>
      <border>
        <left style="thin">
          <color theme="5" tint="-0.24994659260841701"/>
        </left>
        <right style="thin">
          <color theme="5" tint="-0.24994659260841701"/>
        </right>
        <top style="thin">
          <color theme="0" tint="-0.14993743705557422"/>
        </top>
        <bottom style="thin">
          <color theme="0" tint="-0.14993743705557422"/>
        </bottom>
        <vertical/>
        <horizontal/>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tint="-0.14996795556505021"/>
      </font>
      <fill>
        <patternFill>
          <bgColor theme="0" tint="-0.14996795556505021"/>
        </patternFill>
      </fill>
      <border>
        <left style="thin">
          <color theme="0" tint="-0.14990691854609822"/>
        </left>
        <right style="thin">
          <color theme="0" tint="-0.14990691854609822"/>
        </right>
        <top style="thin">
          <color theme="0" tint="-0.14990691854609822"/>
        </top>
        <bottom style="thin">
          <color theme="0" tint="-0.14990691854609822"/>
        </bottom>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tint="-0.14996795556505021"/>
      </font>
      <fill>
        <patternFill>
          <bgColor theme="0" tint="-0.14996795556505021"/>
        </patternFill>
      </fill>
      <border>
        <left style="thin">
          <color theme="0" tint="-0.14990691854609822"/>
        </left>
        <right style="thin">
          <color theme="0" tint="-0.14990691854609822"/>
        </right>
        <top style="thin">
          <color theme="0" tint="-0.14990691854609822"/>
        </top>
        <bottom style="thin">
          <color theme="0" tint="-0.14990691854609822"/>
        </bottom>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font>
      <fill>
        <patternFill>
          <bgColor theme="5" tint="-0.24994659260841701"/>
        </patternFill>
      </fill>
      <border>
        <left style="thin">
          <color theme="5" tint="-0.24994659260841701"/>
        </left>
        <right style="thin">
          <color theme="5" tint="-0.24994659260841701"/>
        </right>
        <top style="thin">
          <color auto="1"/>
        </top>
        <bottom style="thin">
          <color auto="1"/>
        </bottom>
      </border>
    </dxf>
    <dxf>
      <font>
        <color theme="0" tint="-0.14996795556505021"/>
      </font>
      <fill>
        <patternFill>
          <bgColor theme="0" tint="-0.14996795556505021"/>
        </patternFill>
      </fill>
      <border>
        <left style="thin">
          <color theme="0" tint="-0.14990691854609822"/>
        </left>
        <right style="thin">
          <color theme="0" tint="-0.14990691854609822"/>
        </right>
        <top style="thin">
          <color theme="0" tint="-0.14990691854609822"/>
        </top>
        <bottom style="thin">
          <color theme="0" tint="-0.14990691854609822"/>
        </bottom>
      </border>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patternFill>
      </fill>
    </dxf>
    <dxf>
      <fill>
        <patternFill patternType="lightUp">
          <fgColor theme="0" tint="-0.14996795556505021"/>
          <bgColor theme="0"/>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patternFill>
      </fill>
    </dxf>
    <dxf>
      <fill>
        <patternFill patternType="lightUp">
          <fgColor theme="0" tint="-0.14996795556505021"/>
          <bgColor theme="0"/>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patternType="lightUp">
          <fgColor theme="0" tint="-0.14996795556505021"/>
          <bgColor theme="0"/>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patternType="lightUp">
          <fgColor theme="0" tint="-0.14996795556505021"/>
          <bgColor theme="0"/>
        </patternFill>
      </fill>
    </dxf>
    <dxf>
      <fill>
        <patternFill>
          <bgColor theme="5" tint="-0.24994659260841701"/>
        </patternFill>
      </fill>
    </dxf>
    <dxf>
      <fill>
        <patternFill>
          <bgColor theme="9"/>
        </patternFill>
      </fill>
    </dxf>
    <dxf>
      <fill>
        <patternFill>
          <bgColor theme="5" tint="-0.24994659260841701"/>
        </patternFill>
      </fill>
    </dxf>
    <dxf>
      <fill>
        <patternFill>
          <bgColor theme="5" tint="-0.24994659260841701"/>
        </patternFill>
      </fill>
    </dxf>
    <dxf>
      <fill>
        <patternFill patternType="lightUp">
          <fgColor theme="0" tint="-0.14996795556505021"/>
          <bgColor theme="0"/>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patternFill>
      </fill>
    </dxf>
    <dxf>
      <fill>
        <patternFill patternType="lightUp">
          <fgColor theme="0" tint="-0.14996795556505021"/>
          <bgColor theme="0"/>
        </patternFill>
      </fill>
    </dxf>
    <dxf>
      <fill>
        <patternFill>
          <bgColor theme="5" tint="-0.24994659260841701"/>
        </patternFill>
      </fill>
    </dxf>
    <dxf>
      <fill>
        <patternFill>
          <bgColor theme="5" tint="-0.24994659260841701"/>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patternType="lightUp">
          <fgColor theme="0" tint="-0.14996795556505021"/>
          <bgColor theme="0"/>
        </patternFill>
      </fill>
    </dxf>
    <dxf>
      <fill>
        <patternFill>
          <bgColor theme="5" tint="-0.24994659260841701"/>
        </patternFill>
      </fill>
    </dxf>
    <dxf>
      <fill>
        <patternFill>
          <bgColor theme="5" tint="-0.24994659260841701"/>
        </patternFill>
      </fill>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patternType="lightUp">
          <fgColor theme="0" tint="-0.14996795556505021"/>
          <bgColor theme="0"/>
        </patternFill>
      </fill>
    </dxf>
    <dxf>
      <fill>
        <patternFill patternType="lightUp">
          <fgColor theme="0" tint="-0.14996795556505021"/>
          <bgColor theme="0"/>
        </patternFill>
      </fill>
    </dxf>
    <dxf>
      <fill>
        <patternFill>
          <bgColor theme="9"/>
        </patternFill>
      </fill>
    </dxf>
    <dxf>
      <fill>
        <patternFill>
          <bgColor theme="9"/>
        </patternFill>
      </fill>
    </dxf>
    <dxf>
      <fill>
        <patternFill patternType="lightUp">
          <fgColor theme="0" tint="-0.14996795556505021"/>
          <bgColor theme="0"/>
        </patternFill>
      </fill>
    </dxf>
    <dxf>
      <fill>
        <patternFill patternType="lightUp">
          <fgColor theme="0" tint="-0.14996795556505021"/>
          <bgColor theme="0"/>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patternFill>
      </fill>
    </dxf>
    <dxf>
      <fill>
        <patternFill>
          <bgColor theme="5" tint="-0.24994659260841701"/>
        </patternFill>
      </fill>
    </dxf>
    <dxf>
      <fill>
        <patternFill>
          <bgColor theme="9"/>
        </patternFill>
      </fill>
    </dxf>
    <dxf>
      <fill>
        <patternFill patternType="lightUp">
          <fgColor theme="0" tint="-0.14996795556505021"/>
          <bgColor theme="0"/>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patternFill>
      </fill>
    </dxf>
    <dxf>
      <fill>
        <patternFill>
          <bgColor theme="5" tint="-0.24994659260841701"/>
        </patternFill>
      </fill>
    </dxf>
    <dxf>
      <fill>
        <patternFill patternType="lightUp">
          <fgColor theme="0" tint="-0.14996795556505021"/>
          <bgColor theme="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7" tint="0.79998168889431442"/>
        </patternFill>
      </fill>
    </dxf>
    <dxf>
      <fill>
        <patternFill>
          <bgColor theme="5" tint="-0.24994659260841701"/>
        </patternFill>
      </fill>
    </dxf>
    <dxf>
      <fill>
        <patternFill>
          <bgColor theme="7" tint="0.7999816888943144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79998168889431442"/>
        </patternFill>
      </fill>
    </dxf>
    <dxf>
      <fill>
        <patternFill>
          <bgColor theme="7" tint="0.79998168889431442"/>
        </patternFill>
      </fill>
    </dxf>
    <dxf>
      <fill>
        <patternFill>
          <bgColor theme="5" tint="-0.24994659260841701"/>
        </patternFill>
      </fill>
    </dxf>
    <dxf>
      <fill>
        <patternFill>
          <bgColor theme="7" tint="0.79998168889431442"/>
        </patternFill>
      </fill>
    </dxf>
    <dxf>
      <fill>
        <patternFill>
          <bgColor theme="5" tint="-0.24994659260841701"/>
        </patternFill>
      </fill>
    </dxf>
    <dxf>
      <fill>
        <patternFill>
          <bgColor theme="7" tint="0.79998168889431442"/>
        </patternFill>
      </fill>
    </dxf>
    <dxf>
      <font>
        <strike val="0"/>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theme="9"/>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patternFill>
      </fill>
    </dxf>
    <dxf>
      <fill>
        <patternFill>
          <bgColor theme="5" tint="-0.24994659260841701"/>
        </patternFill>
      </fill>
    </dxf>
    <dxf>
      <fill>
        <patternFill>
          <bgColor theme="9"/>
        </patternFill>
      </fill>
    </dxf>
    <dxf>
      <fill>
        <patternFill>
          <bgColor theme="9"/>
        </patternFill>
      </fill>
    </dxf>
    <dxf>
      <fill>
        <patternFill>
          <bgColor theme="9"/>
        </patternFill>
      </fill>
    </dxf>
    <dxf>
      <fill>
        <patternFill>
          <bgColor theme="5" tint="-0.24994659260841701"/>
        </patternFill>
      </fill>
    </dxf>
    <dxf>
      <fill>
        <patternFill>
          <bgColor theme="5" tint="-0.24994659260841701"/>
        </patternFill>
      </fill>
    </dxf>
    <dxf>
      <fill>
        <patternFill>
          <bgColor theme="9"/>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7" tint="0.79998168889431442"/>
        </patternFill>
      </fill>
    </dxf>
    <dxf>
      <fill>
        <patternFill>
          <bgColor theme="7" tint="0.7999816888943144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7" tint="0.39994506668294322"/>
        </patternFill>
      </fill>
    </dxf>
    <dxf>
      <fill>
        <patternFill>
          <bgColor theme="7" tint="0.39994506668294322"/>
        </patternFill>
      </fill>
    </dxf>
    <dxf>
      <fill>
        <patternFill>
          <bgColor theme="5" tint="-0.24994659260841701"/>
        </patternFill>
      </fill>
    </dxf>
    <dxf>
      <fill>
        <patternFill>
          <bgColor theme="5" tint="-0.24994659260841701"/>
        </patternFill>
      </fill>
    </dxf>
    <dxf>
      <font>
        <color theme="0"/>
      </font>
      <numFmt numFmtId="0" formatCode="General"/>
      <fill>
        <patternFill>
          <bgColor theme="0"/>
        </patternFill>
      </fill>
      <border>
        <left/>
        <right/>
        <top/>
        <bottom/>
      </border>
    </dxf>
  </dxfs>
  <tableStyles count="0" defaultTableStyle="TableStyleMedium2" defaultPivotStyle="PivotStyleLight16"/>
  <colors>
    <mruColors>
      <color rgb="FFFFFFFF"/>
      <color rgb="FFFFDDDD"/>
      <color rgb="FF00CCFF"/>
      <color rgb="FFFFFAEB"/>
      <color rgb="FF9B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8911166</xdr:colOff>
      <xdr:row>4</xdr:row>
      <xdr:rowOff>127000</xdr:rowOff>
    </xdr:from>
    <xdr:to>
      <xdr:col>5</xdr:col>
      <xdr:colOff>244377</xdr:colOff>
      <xdr:row>15</xdr:row>
      <xdr:rowOff>18416</xdr:rowOff>
    </xdr:to>
    <xdr:pic>
      <xdr:nvPicPr>
        <xdr:cNvPr id="2" name="Picture 1">
          <a:extLst>
            <a:ext uri="{FF2B5EF4-FFF2-40B4-BE49-F238E27FC236}">
              <a16:creationId xmlns:a16="http://schemas.microsoft.com/office/drawing/2014/main" id="{7D40B19F-D38F-4342-BEBD-596BC7A88317}"/>
            </a:ext>
          </a:extLst>
        </xdr:cNvPr>
        <xdr:cNvPicPr>
          <a:picLocks noChangeAspect="1"/>
        </xdr:cNvPicPr>
      </xdr:nvPicPr>
      <xdr:blipFill>
        <a:blip xmlns:r="http://schemas.openxmlformats.org/officeDocument/2006/relationships" r:embed="rId1"/>
        <a:stretch>
          <a:fillRect/>
        </a:stretch>
      </xdr:blipFill>
      <xdr:spPr>
        <a:xfrm>
          <a:off x="11260666" y="1047750"/>
          <a:ext cx="3225068" cy="210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1267075</xdr:colOff>
      <xdr:row>4</xdr:row>
      <xdr:rowOff>122137</xdr:rowOff>
    </xdr:from>
    <xdr:to>
      <xdr:col>5</xdr:col>
      <xdr:colOff>3200976</xdr:colOff>
      <xdr:row>4</xdr:row>
      <xdr:rowOff>2229280</xdr:rowOff>
    </xdr:to>
    <xdr:pic>
      <xdr:nvPicPr>
        <xdr:cNvPr id="2" name="Picture 1">
          <a:extLst>
            <a:ext uri="{FF2B5EF4-FFF2-40B4-BE49-F238E27FC236}">
              <a16:creationId xmlns:a16="http://schemas.microsoft.com/office/drawing/2014/main" id="{89D233C3-2FA8-482A-9E48-B541BAB1D79C}"/>
            </a:ext>
          </a:extLst>
        </xdr:cNvPr>
        <xdr:cNvPicPr>
          <a:picLocks noChangeAspect="1"/>
        </xdr:cNvPicPr>
      </xdr:nvPicPr>
      <xdr:blipFill>
        <a:blip xmlns:r="http://schemas.openxmlformats.org/officeDocument/2006/relationships" r:embed="rId1"/>
        <a:stretch>
          <a:fillRect/>
        </a:stretch>
      </xdr:blipFill>
      <xdr:spPr>
        <a:xfrm>
          <a:off x="11554075" y="1021720"/>
          <a:ext cx="3256818" cy="210333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791D7-6B7C-475E-A357-57C789E93B31}">
  <sheetPr codeName="Sheet1">
    <tabColor rgb="FFFFFF00"/>
  </sheetPr>
  <dimension ref="B1:F57"/>
  <sheetViews>
    <sheetView topLeftCell="A18" zoomScale="90" zoomScaleNormal="90" workbookViewId="0">
      <selection activeCell="D37" sqref="D37:E37"/>
    </sheetView>
  </sheetViews>
  <sheetFormatPr defaultColWidth="8.6640625" defaultRowHeight="14.4" x14ac:dyDescent="0.3"/>
  <cols>
    <col min="1" max="1" width="6.6640625" style="6" customWidth="1"/>
    <col min="2" max="2" width="7.6640625" style="6" customWidth="1"/>
    <col min="3" max="3" width="3.6640625" style="6" customWidth="1"/>
    <col min="4" max="4" width="17.109375" style="6" customWidth="1"/>
    <col min="5" max="5" width="178.44140625" style="6" customWidth="1"/>
    <col min="6" max="6" width="10" style="6" customWidth="1"/>
    <col min="7" max="16384" width="8.6640625" style="6"/>
  </cols>
  <sheetData>
    <row r="1" spans="2:6" ht="15" customHeight="1" x14ac:dyDescent="0.3">
      <c r="B1" s="9"/>
      <c r="C1" s="9"/>
    </row>
    <row r="2" spans="2:6" ht="18" x14ac:dyDescent="0.3">
      <c r="B2" s="201" t="s">
        <v>307</v>
      </c>
      <c r="C2" s="202"/>
      <c r="D2" s="202"/>
      <c r="E2" s="202"/>
      <c r="F2" s="203"/>
    </row>
    <row r="3" spans="2:6" ht="18.75" customHeight="1" x14ac:dyDescent="0.3">
      <c r="B3" s="183"/>
      <c r="C3" s="183"/>
      <c r="D3" s="183"/>
      <c r="E3" s="183"/>
      <c r="F3" s="183"/>
    </row>
    <row r="4" spans="2:6" ht="18" x14ac:dyDescent="0.35">
      <c r="B4" s="198" t="s">
        <v>0</v>
      </c>
      <c r="C4" s="199"/>
      <c r="D4" s="199"/>
      <c r="E4" s="199"/>
      <c r="F4" s="200"/>
    </row>
    <row r="5" spans="2:6" x14ac:dyDescent="0.3">
      <c r="B5" s="29"/>
      <c r="F5" s="30"/>
    </row>
    <row r="6" spans="2:6" ht="29.7" customHeight="1" x14ac:dyDescent="0.3">
      <c r="B6" s="29"/>
      <c r="D6" s="204" t="s">
        <v>1</v>
      </c>
      <c r="E6" s="204"/>
      <c r="F6" s="30"/>
    </row>
    <row r="7" spans="2:6" x14ac:dyDescent="0.3">
      <c r="B7" s="29"/>
      <c r="F7" s="30"/>
    </row>
    <row r="8" spans="2:6" ht="15.6" x14ac:dyDescent="0.3">
      <c r="B8" s="29"/>
      <c r="D8" s="174" t="s">
        <v>2</v>
      </c>
      <c r="F8" s="30"/>
    </row>
    <row r="9" spans="2:6" ht="9" customHeight="1" x14ac:dyDescent="0.3">
      <c r="B9" s="29"/>
      <c r="F9" s="30"/>
    </row>
    <row r="10" spans="2:6" x14ac:dyDescent="0.3">
      <c r="B10" s="29"/>
      <c r="D10" s="6" t="s">
        <v>3</v>
      </c>
      <c r="F10" s="30"/>
    </row>
    <row r="11" spans="2:6" x14ac:dyDescent="0.3">
      <c r="B11" s="29"/>
      <c r="D11" s="6" t="s">
        <v>4</v>
      </c>
      <c r="F11" s="30"/>
    </row>
    <row r="12" spans="2:6" x14ac:dyDescent="0.3">
      <c r="B12" s="29"/>
      <c r="D12" s="6" t="s">
        <v>5</v>
      </c>
      <c r="F12" s="30"/>
    </row>
    <row r="13" spans="2:6" x14ac:dyDescent="0.3">
      <c r="B13" s="29"/>
      <c r="D13" s="6" t="s">
        <v>6</v>
      </c>
      <c r="F13" s="30"/>
    </row>
    <row r="14" spans="2:6" x14ac:dyDescent="0.3">
      <c r="B14" s="29"/>
      <c r="D14" s="6" t="s">
        <v>7</v>
      </c>
      <c r="F14" s="30"/>
    </row>
    <row r="15" spans="2:6" x14ac:dyDescent="0.3">
      <c r="B15" s="29"/>
      <c r="D15" s="6" t="s">
        <v>8</v>
      </c>
      <c r="F15" s="30"/>
    </row>
    <row r="16" spans="2:6" x14ac:dyDescent="0.3">
      <c r="B16" s="29"/>
      <c r="D16" s="6" t="s">
        <v>9</v>
      </c>
      <c r="F16" s="30"/>
    </row>
    <row r="17" spans="2:6" ht="10.5" customHeight="1" x14ac:dyDescent="0.3">
      <c r="B17" s="29"/>
      <c r="F17" s="30"/>
    </row>
    <row r="18" spans="2:6" ht="33.75" customHeight="1" x14ac:dyDescent="0.3">
      <c r="B18" s="29"/>
      <c r="D18" s="205" t="s">
        <v>300</v>
      </c>
      <c r="E18" s="206"/>
      <c r="F18" s="30"/>
    </row>
    <row r="19" spans="2:6" ht="11.25" customHeight="1" x14ac:dyDescent="0.3">
      <c r="B19" s="29"/>
      <c r="F19" s="30"/>
    </row>
    <row r="20" spans="2:6" ht="45" customHeight="1" x14ac:dyDescent="0.3">
      <c r="B20" s="29"/>
      <c r="D20" s="197" t="s">
        <v>10</v>
      </c>
      <c r="E20" s="197"/>
      <c r="F20" s="30"/>
    </row>
    <row r="21" spans="2:6" ht="11.25" customHeight="1" x14ac:dyDescent="0.3">
      <c r="B21" s="29"/>
      <c r="F21" s="30"/>
    </row>
    <row r="22" spans="2:6" ht="47.25" customHeight="1" x14ac:dyDescent="0.3">
      <c r="B22" s="29"/>
      <c r="D22" s="197" t="s">
        <v>309</v>
      </c>
      <c r="E22" s="197"/>
      <c r="F22" s="30"/>
    </row>
    <row r="23" spans="2:6" x14ac:dyDescent="0.3">
      <c r="B23" s="29"/>
      <c r="F23" s="30"/>
    </row>
    <row r="24" spans="2:6" x14ac:dyDescent="0.3">
      <c r="B24" s="29"/>
      <c r="C24" s="215" t="s">
        <v>11</v>
      </c>
      <c r="D24" s="215"/>
      <c r="E24" s="125" t="s">
        <v>12</v>
      </c>
      <c r="F24" s="30"/>
    </row>
    <row r="25" spans="2:6" x14ac:dyDescent="0.3">
      <c r="B25" s="29"/>
      <c r="C25" s="226" t="s">
        <v>13</v>
      </c>
      <c r="D25" s="226"/>
      <c r="E25" s="126" t="s">
        <v>14</v>
      </c>
      <c r="F25" s="30"/>
    </row>
    <row r="26" spans="2:6" x14ac:dyDescent="0.3">
      <c r="B26" s="29"/>
      <c r="C26" s="226" t="s">
        <v>15</v>
      </c>
      <c r="D26" s="226"/>
      <c r="E26" s="126" t="s">
        <v>16</v>
      </c>
      <c r="F26" s="30"/>
    </row>
    <row r="27" spans="2:6" x14ac:dyDescent="0.3">
      <c r="B27" s="29"/>
      <c r="C27" s="176"/>
      <c r="D27" s="176"/>
      <c r="E27" s="177"/>
      <c r="F27" s="30"/>
    </row>
    <row r="28" spans="2:6" ht="30.75" customHeight="1" x14ac:dyDescent="0.3">
      <c r="B28" s="29"/>
      <c r="C28" s="206" t="s">
        <v>17</v>
      </c>
      <c r="D28" s="206"/>
      <c r="E28" s="206"/>
      <c r="F28" s="30"/>
    </row>
    <row r="29" spans="2:6" ht="12.75" customHeight="1" x14ac:dyDescent="0.3">
      <c r="B29" s="29"/>
      <c r="C29" s="173"/>
      <c r="D29" s="173"/>
      <c r="E29" s="173"/>
      <c r="F29" s="30"/>
    </row>
    <row r="30" spans="2:6" x14ac:dyDescent="0.3">
      <c r="B30" s="29"/>
      <c r="C30" s="215" t="s">
        <v>18</v>
      </c>
      <c r="D30" s="215"/>
      <c r="E30" s="125" t="s">
        <v>12</v>
      </c>
      <c r="F30" s="30"/>
    </row>
    <row r="31" spans="2:6" x14ac:dyDescent="0.3">
      <c r="B31" s="29"/>
      <c r="C31" s="227"/>
      <c r="D31" s="228"/>
      <c r="E31" s="126" t="s">
        <v>19</v>
      </c>
      <c r="F31" s="30"/>
    </row>
    <row r="32" spans="2:6" x14ac:dyDescent="0.3">
      <c r="B32" s="29"/>
      <c r="C32" s="219"/>
      <c r="D32" s="220"/>
      <c r="E32" s="13" t="s">
        <v>20</v>
      </c>
      <c r="F32" s="30"/>
    </row>
    <row r="33" spans="2:6" x14ac:dyDescent="0.3">
      <c r="B33" s="29"/>
      <c r="C33" s="216"/>
      <c r="D33" s="217"/>
      <c r="E33" s="13" t="s">
        <v>21</v>
      </c>
      <c r="F33" s="30"/>
    </row>
    <row r="34" spans="2:6" x14ac:dyDescent="0.3">
      <c r="B34" s="29"/>
      <c r="C34" s="221"/>
      <c r="D34" s="222"/>
      <c r="E34" s="13" t="s">
        <v>22</v>
      </c>
      <c r="F34" s="30"/>
    </row>
    <row r="35" spans="2:6" x14ac:dyDescent="0.3">
      <c r="B35" s="29"/>
      <c r="F35" s="30"/>
    </row>
    <row r="36" spans="2:6" x14ac:dyDescent="0.3">
      <c r="B36" s="29"/>
      <c r="D36" s="8" t="s">
        <v>23</v>
      </c>
      <c r="F36" s="30"/>
    </row>
    <row r="37" spans="2:6" ht="31.2" customHeight="1" x14ac:dyDescent="0.3">
      <c r="B37" s="29"/>
      <c r="D37" s="197" t="s">
        <v>24</v>
      </c>
      <c r="E37" s="197"/>
      <c r="F37" s="30"/>
    </row>
    <row r="38" spans="2:6" x14ac:dyDescent="0.3">
      <c r="B38" s="29"/>
      <c r="D38" s="8"/>
      <c r="F38" s="30"/>
    </row>
    <row r="39" spans="2:6" x14ac:dyDescent="0.3">
      <c r="B39" s="29"/>
      <c r="C39" s="152"/>
      <c r="D39" s="153" t="s">
        <v>25</v>
      </c>
      <c r="E39" s="33"/>
      <c r="F39" s="30"/>
    </row>
    <row r="40" spans="2:6" ht="22.2" customHeight="1" x14ac:dyDescent="0.3">
      <c r="B40" s="29"/>
      <c r="C40" s="154" t="s">
        <v>290</v>
      </c>
      <c r="D40" s="25"/>
      <c r="E40" s="30"/>
      <c r="F40" s="30"/>
    </row>
    <row r="41" spans="2:6" x14ac:dyDescent="0.3">
      <c r="B41" s="29"/>
      <c r="C41" s="155"/>
      <c r="D41" s="25" t="s">
        <v>26</v>
      </c>
      <c r="E41" s="30"/>
      <c r="F41" s="30"/>
    </row>
    <row r="42" spans="2:6" ht="33" customHeight="1" x14ac:dyDescent="0.3">
      <c r="B42" s="29"/>
      <c r="C42" s="223" t="s">
        <v>291</v>
      </c>
      <c r="D42" s="197"/>
      <c r="E42" s="224"/>
      <c r="F42" s="30"/>
    </row>
    <row r="43" spans="2:6" x14ac:dyDescent="0.3">
      <c r="B43" s="29"/>
      <c r="C43" s="156"/>
      <c r="D43" s="9"/>
      <c r="E43" s="30"/>
      <c r="F43" s="30"/>
    </row>
    <row r="44" spans="2:6" ht="24.45" customHeight="1" x14ac:dyDescent="0.3">
      <c r="B44" s="29"/>
      <c r="C44" s="193" t="s">
        <v>27</v>
      </c>
      <c r="D44" s="9"/>
      <c r="E44" s="30"/>
      <c r="F44" s="30"/>
    </row>
    <row r="45" spans="2:6" x14ac:dyDescent="0.3">
      <c r="B45" s="29"/>
      <c r="C45" s="207" t="s">
        <v>28</v>
      </c>
      <c r="D45" s="208"/>
      <c r="E45" s="209"/>
      <c r="F45" s="30"/>
    </row>
    <row r="46" spans="2:6" ht="30.75" customHeight="1" x14ac:dyDescent="0.3">
      <c r="B46" s="29"/>
      <c r="C46" s="210" t="s">
        <v>292</v>
      </c>
      <c r="D46" s="211"/>
      <c r="E46" s="212"/>
      <c r="F46" s="30"/>
    </row>
    <row r="47" spans="2:6" x14ac:dyDescent="0.3">
      <c r="B47" s="29"/>
      <c r="C47" s="207" t="s">
        <v>29</v>
      </c>
      <c r="D47" s="208"/>
      <c r="E47" s="209"/>
      <c r="F47" s="30"/>
    </row>
    <row r="48" spans="2:6" ht="32.700000000000003" customHeight="1" x14ac:dyDescent="0.3">
      <c r="B48" s="29"/>
      <c r="C48" s="213" t="s">
        <v>30</v>
      </c>
      <c r="D48" s="214"/>
      <c r="E48" s="214"/>
      <c r="F48" s="30"/>
    </row>
    <row r="49" spans="2:6" ht="14.7" customHeight="1" x14ac:dyDescent="0.3">
      <c r="B49" s="29"/>
      <c r="C49" s="172"/>
      <c r="D49" s="172"/>
      <c r="E49" s="172"/>
      <c r="F49" s="30"/>
    </row>
    <row r="50" spans="2:6" ht="16.5" customHeight="1" x14ac:dyDescent="0.3">
      <c r="B50" s="29"/>
      <c r="C50" s="172"/>
      <c r="D50" s="175" t="s">
        <v>31</v>
      </c>
      <c r="E50" s="172"/>
      <c r="F50" s="30"/>
    </row>
    <row r="51" spans="2:6" ht="14.7" customHeight="1" x14ac:dyDescent="0.3">
      <c r="B51" s="29"/>
      <c r="C51" s="172"/>
      <c r="D51" s="172"/>
      <c r="E51" s="172"/>
      <c r="F51" s="30"/>
    </row>
    <row r="52" spans="2:6" ht="60.75" customHeight="1" x14ac:dyDescent="0.3">
      <c r="B52" s="29"/>
      <c r="C52" s="172"/>
      <c r="D52" s="218" t="s">
        <v>32</v>
      </c>
      <c r="E52" s="218"/>
      <c r="F52" s="30"/>
    </row>
    <row r="53" spans="2:6" ht="23.7" customHeight="1" x14ac:dyDescent="0.3">
      <c r="B53" s="29"/>
      <c r="F53" s="30"/>
    </row>
    <row r="54" spans="2:6" ht="18" x14ac:dyDescent="0.35">
      <c r="B54" s="198" t="s">
        <v>33</v>
      </c>
      <c r="C54" s="199"/>
      <c r="D54" s="199"/>
      <c r="E54" s="199"/>
      <c r="F54" s="200"/>
    </row>
    <row r="55" spans="2:6" x14ac:dyDescent="0.3">
      <c r="B55" s="31"/>
      <c r="C55" s="32"/>
      <c r="D55" s="32"/>
      <c r="E55" s="32"/>
      <c r="F55" s="33"/>
    </row>
    <row r="56" spans="2:6" x14ac:dyDescent="0.3">
      <c r="B56" s="29"/>
      <c r="D56" s="225" t="s">
        <v>276</v>
      </c>
      <c r="E56" s="225"/>
      <c r="F56" s="30"/>
    </row>
    <row r="57" spans="2:6" x14ac:dyDescent="0.3">
      <c r="B57" s="34"/>
      <c r="C57" s="35"/>
      <c r="D57" s="35"/>
      <c r="E57" s="35"/>
      <c r="F57" s="36"/>
    </row>
  </sheetData>
  <sheetProtection selectLockedCells="1"/>
  <mergeCells count="24">
    <mergeCell ref="C34:D34"/>
    <mergeCell ref="C42:E42"/>
    <mergeCell ref="C30:D30"/>
    <mergeCell ref="D56:E56"/>
    <mergeCell ref="C25:D25"/>
    <mergeCell ref="C26:D26"/>
    <mergeCell ref="C31:D31"/>
    <mergeCell ref="C28:E28"/>
    <mergeCell ref="D22:E22"/>
    <mergeCell ref="B54:F54"/>
    <mergeCell ref="B2:F2"/>
    <mergeCell ref="D6:E6"/>
    <mergeCell ref="B4:F4"/>
    <mergeCell ref="D18:E18"/>
    <mergeCell ref="D20:E20"/>
    <mergeCell ref="C47:E47"/>
    <mergeCell ref="C45:E45"/>
    <mergeCell ref="D37:E37"/>
    <mergeCell ref="C46:E46"/>
    <mergeCell ref="C48:E48"/>
    <mergeCell ref="C24:D24"/>
    <mergeCell ref="C33:D33"/>
    <mergeCell ref="D52:E52"/>
    <mergeCell ref="C32:D3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12B6F-D76F-4A07-A8FD-9085FC79AB9E}">
  <sheetPr codeName="Sheet10">
    <tabColor theme="6" tint="-0.249977111117893"/>
  </sheetPr>
  <dimension ref="A1:A5"/>
  <sheetViews>
    <sheetView workbookViewId="0">
      <selection activeCell="A6" sqref="A6"/>
    </sheetView>
  </sheetViews>
  <sheetFormatPr defaultColWidth="9.109375" defaultRowHeight="14.4" x14ac:dyDescent="0.3"/>
  <cols>
    <col min="1" max="1" width="20.44140625" customWidth="1"/>
  </cols>
  <sheetData>
    <row r="1" spans="1:1" x14ac:dyDescent="0.3">
      <c r="A1" t="s">
        <v>257</v>
      </c>
    </row>
    <row r="2" spans="1:1" x14ac:dyDescent="0.3">
      <c r="A2" t="s">
        <v>258</v>
      </c>
    </row>
    <row r="3" spans="1:1" x14ac:dyDescent="0.3">
      <c r="A3" t="s">
        <v>84</v>
      </c>
    </row>
    <row r="4" spans="1:1" x14ac:dyDescent="0.3">
      <c r="A4" t="s">
        <v>88</v>
      </c>
    </row>
    <row r="5" spans="1:1" x14ac:dyDescent="0.3">
      <c r="A5" t="s">
        <v>52</v>
      </c>
    </row>
  </sheetData>
  <sheetProtection algorithmName="SHA-512" hashValue="v9JVYJ1Xv/3KOwhyh77gULWJMqWbl3ik3BboTl5jELf9nC4ARIw66Rq3HRKHdCDksVUz5YYURgaDAM0Buee98A==" saltValue="AH/kMKo9iFc6UKQDiJeEcw=="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5C741-E06B-4D00-82AD-5EB3F9CF2E2C}">
  <sheetPr codeName="Sheet11">
    <tabColor theme="6" tint="-0.249977111117893"/>
  </sheetPr>
  <dimension ref="A1:L3"/>
  <sheetViews>
    <sheetView workbookViewId="0">
      <selection activeCell="I3" sqref="I3"/>
    </sheetView>
  </sheetViews>
  <sheetFormatPr defaultColWidth="9.109375" defaultRowHeight="14.4" x14ac:dyDescent="0.3"/>
  <sheetData>
    <row r="1" spans="1:12" x14ac:dyDescent="0.3">
      <c r="A1" t="s">
        <v>236</v>
      </c>
      <c r="C1" t="s">
        <v>259</v>
      </c>
      <c r="E1" t="s">
        <v>127</v>
      </c>
      <c r="G1" t="s">
        <v>127</v>
      </c>
      <c r="I1" t="s">
        <v>236</v>
      </c>
      <c r="K1" t="s">
        <v>236</v>
      </c>
      <c r="L1" t="s">
        <v>302</v>
      </c>
    </row>
    <row r="2" spans="1:12" ht="15.6" x14ac:dyDescent="0.35">
      <c r="A2" t="s">
        <v>58</v>
      </c>
      <c r="C2" t="s">
        <v>236</v>
      </c>
      <c r="E2" t="s">
        <v>260</v>
      </c>
      <c r="G2" t="s">
        <v>58</v>
      </c>
      <c r="I2" t="s">
        <v>160</v>
      </c>
      <c r="K2" t="s">
        <v>261</v>
      </c>
      <c r="L2" t="s">
        <v>303</v>
      </c>
    </row>
    <row r="3" spans="1:12" x14ac:dyDescent="0.3">
      <c r="A3" t="s">
        <v>261</v>
      </c>
      <c r="C3" t="s">
        <v>58</v>
      </c>
      <c r="I3" t="s">
        <v>261</v>
      </c>
      <c r="L3" t="s">
        <v>236</v>
      </c>
    </row>
  </sheetData>
  <sheetProtection algorithmName="SHA-512" hashValue="mMcqGlj/RHIJBk5hEp3Uehv0SaFJm9vpQ5RA4a7Sykb9gdjSBwOALhp6cXacybvCDi2g8mSt0CiF8FHTfgdvRQ==" saltValue="lq6nnoYdVbtVlOthqFDer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E6B59-E973-409B-9C40-568958681776}">
  <sheetPr codeName="Sheet12">
    <tabColor theme="6" tint="-0.249977111117893"/>
  </sheetPr>
  <dimension ref="A1:A2"/>
  <sheetViews>
    <sheetView workbookViewId="0">
      <selection activeCell="A2" sqref="A2"/>
    </sheetView>
  </sheetViews>
  <sheetFormatPr defaultColWidth="9.109375" defaultRowHeight="14.4" x14ac:dyDescent="0.3"/>
  <sheetData>
    <row r="1" spans="1:1" x14ac:dyDescent="0.3">
      <c r="A1" t="s">
        <v>13</v>
      </c>
    </row>
    <row r="2" spans="1:1" x14ac:dyDescent="0.3">
      <c r="A2" t="s">
        <v>56</v>
      </c>
    </row>
  </sheetData>
  <sheetProtection algorithmName="SHA-512" hashValue="VgJIgtc+ghCyP0UvSVXpwizRHHN0dDzZSY/kPFhNVY/mFR1E1k9IXsabqOY4lHBRQxjsT8p1sAikf/LpmBRv/w==" saltValue="Z0YGx6UhYbCqLhfZoXrimg=="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62B2C-E1FE-4B2F-8A20-90F21DB2B5DD}">
  <sheetPr codeName="Sheet13">
    <tabColor theme="6" tint="-0.249977111117893"/>
  </sheetPr>
  <dimension ref="A1:A2"/>
  <sheetViews>
    <sheetView workbookViewId="0">
      <selection activeCell="A3" sqref="A3"/>
    </sheetView>
  </sheetViews>
  <sheetFormatPr defaultColWidth="9.109375" defaultRowHeight="14.4" x14ac:dyDescent="0.3"/>
  <sheetData>
    <row r="1" spans="1:1" x14ac:dyDescent="0.3">
      <c r="A1" t="s">
        <v>48</v>
      </c>
    </row>
    <row r="2" spans="1:1" x14ac:dyDescent="0.3">
      <c r="A2" t="s">
        <v>262</v>
      </c>
    </row>
  </sheetData>
  <sheetProtection algorithmName="SHA-512" hashValue="FSCYgheFW5387w8uYcUt/I0aeOH6lbaLfimhGycMKWQjFdDKsgW2nrdIoVCoO7cKox8HQKVldEPXKnsm0ruXQA==" saltValue="HpALbKxARuvne4clSSS2mA=="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EEDF2-D6A6-4EAD-8DC6-D2754C583138}">
  <dimension ref="A1:A2"/>
  <sheetViews>
    <sheetView workbookViewId="0">
      <selection activeCell="A2" sqref="A2"/>
    </sheetView>
  </sheetViews>
  <sheetFormatPr defaultColWidth="9.109375" defaultRowHeight="14.4" x14ac:dyDescent="0.3"/>
  <sheetData>
    <row r="1" spans="1:1" x14ac:dyDescent="0.3">
      <c r="A1" t="s">
        <v>272</v>
      </c>
    </row>
    <row r="2" spans="1:1" x14ac:dyDescent="0.3">
      <c r="A2" t="s">
        <v>271</v>
      </c>
    </row>
  </sheetData>
  <sheetProtection algorithmName="SHA-512" hashValue="hcLbiREgpr9QiemeIsWRzqf3R7txIHA6Rg3DU3pS36aBTsUfqH3pyG0N7T4R4BXq/rHyBaZ+E0P4Z8wk5si5cw==" saltValue="pmLRdq1FDmiLrGkXb4z3O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96AA-6BC2-46D2-98C1-AF4C98B529B3}">
  <dimension ref="A1:A2"/>
  <sheetViews>
    <sheetView workbookViewId="0">
      <selection activeCell="C9" sqref="C9"/>
    </sheetView>
  </sheetViews>
  <sheetFormatPr defaultColWidth="9.109375" defaultRowHeight="14.4" x14ac:dyDescent="0.3"/>
  <sheetData>
    <row r="1" spans="1:1" x14ac:dyDescent="0.3">
      <c r="A1" t="s">
        <v>273</v>
      </c>
    </row>
    <row r="2" spans="1:1" x14ac:dyDescent="0.3">
      <c r="A2" t="s">
        <v>274</v>
      </c>
    </row>
  </sheetData>
  <sheetProtection algorithmName="SHA-512" hashValue="YO+yWOAJ1ZGvPWDZJwc+CB3yUmibhdWdKG0v7/gTKVxutVAGD5nP/ws1+fcSZ1NuBhw+cFHCPo+9bv8JuChY6Q==" saltValue="HxdWjiDPD4b88X8eQxz2y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B168E-873B-4166-94BE-47A118FE3EA6}">
  <sheetPr codeName="Sheet2">
    <tabColor theme="8" tint="-0.249977111117893"/>
  </sheetPr>
  <dimension ref="B1:H38"/>
  <sheetViews>
    <sheetView tabSelected="1" topLeftCell="A2" zoomScale="120" zoomScaleNormal="120" workbookViewId="0">
      <selection activeCell="C10" sqref="C10"/>
    </sheetView>
  </sheetViews>
  <sheetFormatPr defaultColWidth="8.6640625" defaultRowHeight="14.4" x14ac:dyDescent="0.3"/>
  <cols>
    <col min="1" max="1" width="6.6640625" style="6" customWidth="1"/>
    <col min="2" max="2" width="61" style="6" customWidth="1"/>
    <col min="3" max="3" width="32.5546875" style="6" customWidth="1"/>
    <col min="4" max="4" width="9.33203125" style="6" customWidth="1"/>
    <col min="5" max="5" width="43" style="6" customWidth="1"/>
    <col min="6" max="6" width="2.5546875" style="6" customWidth="1"/>
    <col min="7" max="7" width="68.6640625" style="6" customWidth="1"/>
    <col min="8" max="8" width="1.109375" style="6" customWidth="1"/>
    <col min="9" max="16384" width="8.6640625" style="6"/>
  </cols>
  <sheetData>
    <row r="1" spans="2:8" ht="15" customHeight="1" x14ac:dyDescent="0.3">
      <c r="B1" s="9"/>
    </row>
    <row r="2" spans="2:8" ht="18" x14ac:dyDescent="0.35">
      <c r="B2" s="229" t="s">
        <v>34</v>
      </c>
      <c r="C2" s="229"/>
      <c r="D2" s="229"/>
      <c r="E2" s="229"/>
      <c r="F2" s="229"/>
      <c r="G2" s="229"/>
    </row>
    <row r="3" spans="2:8" ht="18.75" customHeight="1" x14ac:dyDescent="0.35">
      <c r="B3" s="20"/>
      <c r="C3" s="20"/>
      <c r="D3" s="20"/>
      <c r="E3" s="20"/>
    </row>
    <row r="4" spans="2:8" s="60" customFormat="1" ht="18" x14ac:dyDescent="0.3">
      <c r="B4" s="230" t="s">
        <v>35</v>
      </c>
      <c r="C4" s="231"/>
      <c r="D4" s="231"/>
      <c r="E4" s="231"/>
      <c r="F4" s="231"/>
      <c r="G4" s="232"/>
    </row>
    <row r="5" spans="2:8" ht="110.25" customHeight="1" x14ac:dyDescent="0.3">
      <c r="B5" s="233" t="s">
        <v>293</v>
      </c>
      <c r="C5" s="234"/>
      <c r="D5" s="234"/>
      <c r="E5" s="234"/>
      <c r="F5" s="234"/>
      <c r="G5" s="235"/>
    </row>
    <row r="6" spans="2:8" ht="13.5" customHeight="1" x14ac:dyDescent="0.35">
      <c r="B6" s="20"/>
      <c r="C6" s="20"/>
      <c r="D6" s="20"/>
      <c r="E6" s="20"/>
    </row>
    <row r="7" spans="2:8" ht="15.6" x14ac:dyDescent="0.3">
      <c r="B7" s="43" t="s">
        <v>36</v>
      </c>
    </row>
    <row r="8" spans="2:8" ht="15.6" x14ac:dyDescent="0.3">
      <c r="B8" s="11"/>
      <c r="C8" s="44">
        <f>IF(C12="Yes",(COUNTA(C10:C17)+COUNTA(C22:C27)+COUNTA(C32:C37))/20,(COUNTA(C10:C17)+COUNTA(C22:C27))/14)</f>
        <v>0</v>
      </c>
    </row>
    <row r="9" spans="2:8" ht="15.6" x14ac:dyDescent="0.3">
      <c r="B9" s="2" t="s">
        <v>37</v>
      </c>
      <c r="C9" s="2" t="s">
        <v>38</v>
      </c>
      <c r="D9" s="236" t="s">
        <v>39</v>
      </c>
      <c r="E9" s="237"/>
      <c r="F9" s="46"/>
      <c r="G9" s="47" t="s">
        <v>40</v>
      </c>
      <c r="H9" s="11"/>
    </row>
    <row r="10" spans="2:8" x14ac:dyDescent="0.3">
      <c r="B10" s="1" t="s">
        <v>42</v>
      </c>
      <c r="C10" s="185"/>
      <c r="D10" s="238"/>
      <c r="E10" s="239"/>
      <c r="F10" s="37"/>
      <c r="G10" s="48" t="str">
        <f t="shared" ref="G10:G15" si="0">IF(ISBLANK(C10), "Please provide a value", "")</f>
        <v>Please provide a value</v>
      </c>
    </row>
    <row r="11" spans="2:8" x14ac:dyDescent="0.3">
      <c r="B11" s="1" t="s">
        <v>301</v>
      </c>
      <c r="C11" s="291"/>
      <c r="D11" s="238"/>
      <c r="E11" s="239"/>
      <c r="F11" s="37"/>
      <c r="G11" s="48" t="str">
        <f>IF(AND(OR(ISTEXT($C11),$C11&lt;0,IF(ISTEXT($C11),"FALSE",INT($C11)&lt;&gt;$C11)),LEN($C11)&gt;0),"ERROR: Please enter an integer number ≥ 0",(IF(ISBLANK($C11),"Please provide a value","")))</f>
        <v>Please provide a value</v>
      </c>
    </row>
    <row r="12" spans="2:8" x14ac:dyDescent="0.3">
      <c r="B12" s="21" t="s">
        <v>263</v>
      </c>
      <c r="C12" s="186"/>
      <c r="D12" s="238"/>
      <c r="E12" s="239"/>
      <c r="F12" s="37"/>
      <c r="G12" s="48" t="str">
        <f>IF(ISBLANK(C12), "Please provide an answer", "")</f>
        <v>Please provide an answer</v>
      </c>
    </row>
    <row r="13" spans="2:8" x14ac:dyDescent="0.3">
      <c r="B13" s="1" t="s">
        <v>41</v>
      </c>
      <c r="C13" s="185"/>
      <c r="D13" s="238"/>
      <c r="E13" s="239"/>
      <c r="F13" s="37"/>
      <c r="G13" s="48" t="str">
        <f>IF(ISBLANK(C13), "Please provide a value", "")</f>
        <v>Please provide a value</v>
      </c>
    </row>
    <row r="14" spans="2:8" x14ac:dyDescent="0.3">
      <c r="B14" s="1" t="s">
        <v>264</v>
      </c>
      <c r="C14" s="185"/>
      <c r="D14" s="238"/>
      <c r="E14" s="239"/>
      <c r="F14" s="29"/>
      <c r="G14" s="48" t="str">
        <f t="shared" si="0"/>
        <v>Please provide a value</v>
      </c>
    </row>
    <row r="15" spans="2:8" x14ac:dyDescent="0.3">
      <c r="B15" s="1" t="s">
        <v>265</v>
      </c>
      <c r="C15" s="187"/>
      <c r="D15" s="238"/>
      <c r="E15" s="239"/>
      <c r="F15" s="29"/>
      <c r="G15" s="48" t="str">
        <f t="shared" si="0"/>
        <v>Please provide a value</v>
      </c>
    </row>
    <row r="16" spans="2:8" x14ac:dyDescent="0.3">
      <c r="B16" s="1" t="s">
        <v>266</v>
      </c>
      <c r="C16" s="188"/>
      <c r="D16" s="238"/>
      <c r="E16" s="239"/>
      <c r="F16" s="29"/>
      <c r="G16" s="48" t="str">
        <f t="shared" ref="G16" si="1">IF(ISBLANK(C16), "Please provide a value", "")</f>
        <v>Please provide a value</v>
      </c>
    </row>
    <row r="17" spans="2:8" x14ac:dyDescent="0.3">
      <c r="B17" s="1" t="s">
        <v>277</v>
      </c>
      <c r="C17" s="192"/>
      <c r="D17" s="238"/>
      <c r="E17" s="239"/>
      <c r="F17" s="49"/>
      <c r="G17" s="191" t="str">
        <f>IF((ISBLANK(C17)), "Please provide a value", IF(AND(C17&gt;100000, NOT(ISNUMBER(SEARCH(".",C17)))), "ERROR: Please respect the date format", ""))</f>
        <v>Please provide a value</v>
      </c>
    </row>
    <row r="19" spans="2:8" ht="18" x14ac:dyDescent="0.35">
      <c r="B19" s="229" t="s">
        <v>43</v>
      </c>
      <c r="C19" s="229"/>
      <c r="D19" s="229"/>
      <c r="E19" s="229"/>
    </row>
    <row r="21" spans="2:8" ht="15.6" x14ac:dyDescent="0.3">
      <c r="B21" s="2" t="s">
        <v>282</v>
      </c>
      <c r="C21" s="2" t="s">
        <v>38</v>
      </c>
      <c r="D21" s="2" t="s">
        <v>44</v>
      </c>
      <c r="E21" s="2" t="s">
        <v>39</v>
      </c>
      <c r="F21" s="46"/>
      <c r="G21" s="47" t="s">
        <v>40</v>
      </c>
      <c r="H21" s="11"/>
    </row>
    <row r="22" spans="2:8" ht="43.5" customHeight="1" x14ac:dyDescent="0.3">
      <c r="B22" s="66" t="s">
        <v>279</v>
      </c>
      <c r="C22" s="189"/>
      <c r="D22" s="38" t="s">
        <v>45</v>
      </c>
      <c r="E22" s="14"/>
      <c r="F22" s="45"/>
      <c r="G22" s="180" t="str">
        <f>IF(ISBLANK(C22),"Please provide a value","")</f>
        <v>Please provide a value</v>
      </c>
    </row>
    <row r="23" spans="2:8" ht="43.5" customHeight="1" x14ac:dyDescent="0.3">
      <c r="B23" s="66" t="s">
        <v>278</v>
      </c>
      <c r="C23" s="189"/>
      <c r="D23" s="38" t="s">
        <v>45</v>
      </c>
      <c r="E23" s="14"/>
      <c r="F23" s="45"/>
      <c r="G23" s="180" t="str">
        <f>IF(ISBLANK(C23),"Please provide a value","")</f>
        <v>Please provide a value</v>
      </c>
    </row>
    <row r="24" spans="2:8" x14ac:dyDescent="0.3">
      <c r="B24" s="1" t="s">
        <v>46</v>
      </c>
      <c r="C24" s="190"/>
      <c r="D24" s="38" t="s">
        <v>47</v>
      </c>
      <c r="E24" s="14"/>
      <c r="F24" s="29"/>
      <c r="G24" s="48" t="str">
        <f>IF(AND(OR(ISTEXT($C24),$C24&lt;0,IF(ISTEXT($C24),"FALSE",INT($C24)&lt;&gt;$C24)),LEN($C24)&gt;0),"ERROR: Please enter an integer number ≥ 0",(IF(ISBLANK($C24),"Please provide a value","")))</f>
        <v>Please provide a value</v>
      </c>
    </row>
    <row r="25" spans="2:8" x14ac:dyDescent="0.3">
      <c r="B25" s="1" t="s">
        <v>267</v>
      </c>
      <c r="C25" s="186"/>
      <c r="D25" s="38"/>
      <c r="E25" s="14"/>
      <c r="F25" s="29"/>
      <c r="G25" s="48" t="str">
        <f>IF(ISBLANK($C25),"Please provide an answer","")</f>
        <v>Please provide an answer</v>
      </c>
    </row>
    <row r="26" spans="2:8" x14ac:dyDescent="0.3">
      <c r="B26" s="1" t="s">
        <v>268</v>
      </c>
      <c r="C26" s="186"/>
      <c r="D26" s="38"/>
      <c r="E26" s="14"/>
      <c r="F26" s="29"/>
      <c r="G26" s="48" t="str">
        <f>IF(ISBLANK($C26),"Please provide an answer","")</f>
        <v>Please provide an answer</v>
      </c>
    </row>
    <row r="27" spans="2:8" x14ac:dyDescent="0.3">
      <c r="B27" s="1" t="s">
        <v>269</v>
      </c>
      <c r="C27" s="190"/>
      <c r="D27" s="38" t="s">
        <v>47</v>
      </c>
      <c r="E27" s="14"/>
      <c r="F27" s="51"/>
      <c r="G27" s="50" t="str">
        <f>IF(AND(OR(ISTEXT($C27),$C27&lt;0,IF(ISTEXT($C27),"FALSE",INT($C27)&lt;&gt;$C27)),LEN($C27)&gt;0),"ERROR: Please enter an integer number ≥ 0",(IF(ISBLANK($C27),"Please provide a value. If no garden, please insert 0.","")))</f>
        <v>Please provide a value. If no garden, please insert 0.</v>
      </c>
    </row>
    <row r="28" spans="2:8" ht="18" x14ac:dyDescent="0.35">
      <c r="C28" s="22"/>
      <c r="D28" s="22"/>
      <c r="E28" s="22"/>
      <c r="F28" s="25"/>
      <c r="G28" s="25"/>
    </row>
    <row r="29" spans="2:8" ht="18" x14ac:dyDescent="0.35">
      <c r="B29" s="229" t="s">
        <v>49</v>
      </c>
      <c r="C29" s="229"/>
      <c r="D29" s="229"/>
      <c r="E29" s="229"/>
    </row>
    <row r="31" spans="2:8" ht="15.6" x14ac:dyDescent="0.3">
      <c r="B31" s="23" t="s">
        <v>283</v>
      </c>
      <c r="C31" s="2" t="s">
        <v>38</v>
      </c>
      <c r="D31" s="24" t="s">
        <v>44</v>
      </c>
      <c r="E31" s="2" t="s">
        <v>39</v>
      </c>
      <c r="F31" s="46"/>
      <c r="G31" s="47" t="s">
        <v>40</v>
      </c>
    </row>
    <row r="32" spans="2:8" ht="42" customHeight="1" x14ac:dyDescent="0.3">
      <c r="B32" s="165" t="s">
        <v>280</v>
      </c>
      <c r="C32" s="166"/>
      <c r="D32" s="39" t="s">
        <v>45</v>
      </c>
      <c r="E32" s="14"/>
      <c r="F32" s="45"/>
      <c r="G32" s="180" t="str">
        <f>IF(ISBLANK(C32),"Please provide a value","")</f>
        <v>Please provide a value</v>
      </c>
    </row>
    <row r="33" spans="2:7" ht="41.25" customHeight="1" x14ac:dyDescent="0.3">
      <c r="B33" s="165" t="s">
        <v>281</v>
      </c>
      <c r="C33" s="166"/>
      <c r="D33" s="39" t="s">
        <v>45</v>
      </c>
      <c r="E33" s="14"/>
      <c r="F33" s="45"/>
      <c r="G33" s="180" t="str">
        <f>IF(ISBLANK(C33),"Please provide a value","")</f>
        <v>Please provide a value</v>
      </c>
    </row>
    <row r="34" spans="2:7" ht="15.75" customHeight="1" x14ac:dyDescent="0.3">
      <c r="B34" s="165" t="s">
        <v>270</v>
      </c>
      <c r="C34" s="166"/>
      <c r="D34" s="39" t="s">
        <v>47</v>
      </c>
      <c r="E34" s="14"/>
      <c r="F34" s="45"/>
      <c r="G34" s="48" t="str">
        <f>IF(AND(OR(ISTEXT($C34),$C34&lt;0,IF(ISTEXT($C34),"FALSE",INT($C34)&lt;&gt;$C34)),LEN($C34)&gt;0),"ERROR: Please enter an integer number ≥ 0",(IF(ISBLANK($C34),"Please provide a value","")))</f>
        <v>Please provide a value</v>
      </c>
    </row>
    <row r="35" spans="2:7" ht="15" customHeight="1" x14ac:dyDescent="0.3">
      <c r="B35" s="165" t="s">
        <v>267</v>
      </c>
      <c r="C35" s="189"/>
      <c r="D35" s="39"/>
      <c r="E35" s="14"/>
      <c r="F35" s="45"/>
      <c r="G35" s="48" t="str">
        <f>IF(ISBLANK(C35), "Please provide a value", "")</f>
        <v>Please provide a value</v>
      </c>
    </row>
    <row r="36" spans="2:7" ht="16.5" customHeight="1" x14ac:dyDescent="0.3">
      <c r="B36" s="165" t="s">
        <v>268</v>
      </c>
      <c r="C36" s="189"/>
      <c r="D36" s="39"/>
      <c r="E36" s="14"/>
      <c r="F36" s="45"/>
      <c r="G36" s="48" t="str">
        <f>IF(ISBLANK(C36), "Please provide a value", "")</f>
        <v>Please provide a value</v>
      </c>
    </row>
    <row r="37" spans="2:7" x14ac:dyDescent="0.3">
      <c r="B37" s="21" t="s">
        <v>269</v>
      </c>
      <c r="C37" s="15"/>
      <c r="D37" s="39" t="s">
        <v>47</v>
      </c>
      <c r="E37" s="14"/>
      <c r="F37" s="51"/>
      <c r="G37" s="50" t="str">
        <f>IF(AND(OR(ISTEXT($C37),$C37&lt;0,IF(ISTEXT($C37),"FALSE",INT($C37)&lt;&gt;$C37)),LEN($C37)&gt;0),"ERROR: Please enter an integer number ≥ 0",(IF(ISBLANK($C37),"Please provide a value. If no garden, please insert 0.","")))</f>
        <v>Please provide a value. If no garden, please insert 0.</v>
      </c>
    </row>
    <row r="38" spans="2:7" x14ac:dyDescent="0.3">
      <c r="D38" s="7"/>
      <c r="E38" s="7"/>
    </row>
  </sheetData>
  <sheetProtection algorithmName="SHA-512" hashValue="I4IakwWqLapvuPmD0Q4NGRUQ4y0T6Z5VABj5TFmlA19HXM6SpyNgwI4WyQH8AiGchFT+6DG9ljvdAG0WqDIn3g==" saltValue="nIdvDfuguONe+zHOKNIkbA==" spinCount="100000" sheet="1" objects="1" selectLockedCells="1"/>
  <mergeCells count="14">
    <mergeCell ref="B2:G2"/>
    <mergeCell ref="B4:G4"/>
    <mergeCell ref="B5:G5"/>
    <mergeCell ref="B29:E29"/>
    <mergeCell ref="B19:E19"/>
    <mergeCell ref="D9:E9"/>
    <mergeCell ref="D17:E17"/>
    <mergeCell ref="D15:E15"/>
    <mergeCell ref="D14:E14"/>
    <mergeCell ref="D10:E10"/>
    <mergeCell ref="D11:E11"/>
    <mergeCell ref="D12:E12"/>
    <mergeCell ref="D16:E16"/>
    <mergeCell ref="D13:E13"/>
  </mergeCells>
  <phoneticPr fontId="9" type="noConversion"/>
  <conditionalFormatting sqref="A29:G40">
    <cfRule type="expression" dxfId="349" priority="6">
      <formula>OR($C$12="No", ISBLANK($C$12))</formula>
    </cfRule>
  </conditionalFormatting>
  <conditionalFormatting sqref="C16">
    <cfRule type="expression" dxfId="348" priority="5">
      <formula>AND(ISNUMBER($C$16)=FALSE, NOT(ISBLANK($C$16)))</formula>
    </cfRule>
  </conditionalFormatting>
  <conditionalFormatting sqref="C17">
    <cfRule type="expression" dxfId="347" priority="4">
      <formula>AND(C17&gt;100000, NOT(ISNUMBER(SEARCH(".",C17))))</formula>
    </cfRule>
  </conditionalFormatting>
  <conditionalFormatting sqref="C24 C27 C34 C37">
    <cfRule type="expression" dxfId="346" priority="24">
      <formula>ISBLANK($C24)=TRUE</formula>
    </cfRule>
  </conditionalFormatting>
  <conditionalFormatting sqref="C24 C27 C34">
    <cfRule type="expression" dxfId="345" priority="60">
      <formula>NOT(ISBLANK($C24))</formula>
    </cfRule>
  </conditionalFormatting>
  <conditionalFormatting sqref="C24:C27 C34 F34 C37 F37 C11 F11 F24 F27">
    <cfRule type="expression" dxfId="344" priority="11">
      <formula>$C11&lt;&gt;INT($C11)</formula>
    </cfRule>
  </conditionalFormatting>
  <conditionalFormatting sqref="C24:C27">
    <cfRule type="expression" dxfId="343" priority="61">
      <formula>ISTEXT($C24)=TRUE</formula>
    </cfRule>
    <cfRule type="expression" dxfId="342" priority="62">
      <formula>$C24&lt;1</formula>
    </cfRule>
  </conditionalFormatting>
  <conditionalFormatting sqref="C34 F34 C37 C11 F11 C24 F24 C27 F27">
    <cfRule type="expression" dxfId="341" priority="22">
      <formula>$C11&lt;0</formula>
    </cfRule>
    <cfRule type="expression" dxfId="340" priority="23">
      <formula>ISTEXT($C11)</formula>
    </cfRule>
  </conditionalFormatting>
  <conditionalFormatting sqref="C35:C36 C25:C26">
    <cfRule type="expression" dxfId="339" priority="7">
      <formula>ISBLANK($C25)=TRUE</formula>
    </cfRule>
    <cfRule type="expression" dxfId="338" priority="9">
      <formula>NOT(ISBLANK($C25))</formula>
    </cfRule>
  </conditionalFormatting>
  <conditionalFormatting sqref="C37">
    <cfRule type="expression" dxfId="337" priority="47">
      <formula>NOT(ISBLANK($C37))</formula>
    </cfRule>
    <cfRule type="expression" dxfId="336" priority="49">
      <formula>ISTEXT($C37)=TRUE</formula>
    </cfRule>
    <cfRule type="expression" dxfId="335" priority="55">
      <formula>$C37&lt;1</formula>
    </cfRule>
  </conditionalFormatting>
  <conditionalFormatting sqref="F10:F16">
    <cfRule type="expression" dxfId="334" priority="37">
      <formula>LEN($C10)&gt;0</formula>
    </cfRule>
  </conditionalFormatting>
  <conditionalFormatting sqref="F10:F17">
    <cfRule type="expression" dxfId="333" priority="3">
      <formula>ISBLANK($C10)</formula>
    </cfRule>
  </conditionalFormatting>
  <conditionalFormatting sqref="F17">
    <cfRule type="expression" dxfId="332" priority="1">
      <formula>AND(C17&gt;100000, NOT(ISNUMBER(SEARCH(".",C17))))</formula>
    </cfRule>
    <cfRule type="expression" dxfId="331" priority="2">
      <formula>AND(LEN($C17)&gt;0, ISNUMBER(SEARCH(".",$C$17)))</formula>
    </cfRule>
    <cfRule type="expression" dxfId="330" priority="33">
      <formula>NOT(ISBLANK($C$17))</formula>
    </cfRule>
  </conditionalFormatting>
  <conditionalFormatting sqref="F22:F23 F32:F36">
    <cfRule type="expression" dxfId="329" priority="322">
      <formula>LEN($C22)&gt;0</formula>
    </cfRule>
  </conditionalFormatting>
  <conditionalFormatting sqref="F22:F27">
    <cfRule type="expression" dxfId="328" priority="19">
      <formula>ISBLANK($C22)</formula>
    </cfRule>
  </conditionalFormatting>
  <conditionalFormatting sqref="F24:F27">
    <cfRule type="expression" dxfId="327" priority="25">
      <formula>NOT(ISBLANK($C24))</formula>
    </cfRule>
  </conditionalFormatting>
  <conditionalFormatting sqref="F32:F33 F22:F23">
    <cfRule type="expression" dxfId="326" priority="321">
      <formula>ISNUMBER($C22)</formula>
    </cfRule>
  </conditionalFormatting>
  <conditionalFormatting sqref="F32:F37">
    <cfRule type="expression" dxfId="325" priority="12">
      <formula>ISBLANK($C32)</formula>
    </cfRule>
  </conditionalFormatting>
  <conditionalFormatting sqref="F37">
    <cfRule type="expression" dxfId="324" priority="14">
      <formula>$C37&lt;0</formula>
    </cfRule>
    <cfRule type="expression" dxfId="323" priority="15">
      <formula>ISTEXT($C37)</formula>
    </cfRule>
    <cfRule type="expression" dxfId="322" priority="46">
      <formula>NOT(ISBLANK($C37))</formula>
    </cfRule>
  </conditionalFormatting>
  <dataValidations count="3">
    <dataValidation type="custom" allowBlank="1" showInputMessage="1" showErrorMessage="1" sqref="C15" xr:uid="{0A60A020-1288-4636-9790-9BB019B1852E}">
      <formula1>ISNUMBER(MATCH("*@*.?*",C15,0))</formula1>
    </dataValidation>
    <dataValidation type="custom" allowBlank="1" showInputMessage="1" showErrorMessage="1" sqref="F14:F16 F12 F27" xr:uid="{31331903-C72E-4FF0-9432-6FB0CDA84CCF}">
      <formula1>$B12="Data available"</formula1>
    </dataValidation>
    <dataValidation type="custom" allowBlank="1" showInputMessage="1" showErrorMessage="1" sqref="C37 C32:C34 E32:E37" xr:uid="{45406696-F03A-47E0-8D4D-5F4AA6F47362}">
      <formula1>$C$12="Yes"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72C0440D-D863-43D9-9357-2803672D4B09}">
          <x14:formula1>
            <xm:f>YesNo!$A$1:$A$2</xm:f>
          </x14:formula1>
          <xm:sqref>C12</xm:sqref>
        </x14:dataValidation>
        <x14:dataValidation type="list" allowBlank="1" showInputMessage="1" showErrorMessage="1" xr:uid="{5EC2C453-EE83-400F-A87C-43AAFEE15D33}">
          <x14:formula1>
            <xm:f>BuildingOccupation!$A$1:$A$2</xm:f>
          </x14:formula1>
          <xm:sqref>C25 C35</xm:sqref>
        </x14:dataValidation>
        <x14:dataValidation type="list" allowBlank="1" showInputMessage="1" showErrorMessage="1" xr:uid="{BA6168FF-1CA7-4093-9628-236B1F067734}">
          <x14:formula1>
            <xm:f>RentedOwned!$A$1:$A$2</xm:f>
          </x14:formula1>
          <xm:sqref>C26 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DCF47-77EE-4FBC-BAE4-7DDE554329E2}">
  <sheetPr codeName="Sheet3">
    <tabColor theme="8" tint="-0.249977111117893"/>
  </sheetPr>
  <dimension ref="A1:I131"/>
  <sheetViews>
    <sheetView zoomScale="98" zoomScaleNormal="98" workbookViewId="0">
      <selection activeCell="B15" sqref="B15"/>
    </sheetView>
  </sheetViews>
  <sheetFormatPr defaultColWidth="8.6640625" defaultRowHeight="14.4" x14ac:dyDescent="0.3"/>
  <cols>
    <col min="1" max="1" width="6.6640625" style="60" customWidth="1"/>
    <col min="2" max="2" width="18" style="60" customWidth="1"/>
    <col min="3" max="3" width="46.5546875" style="60" customWidth="1"/>
    <col min="4" max="5" width="13.44140625" style="60" customWidth="1"/>
    <col min="6" max="6" width="54.44140625" style="60" customWidth="1"/>
    <col min="7" max="7" width="3" style="60" customWidth="1"/>
    <col min="8" max="8" width="68.33203125" style="60" customWidth="1"/>
    <col min="9" max="9" width="3.33203125" style="60" customWidth="1"/>
    <col min="10" max="10" width="2.6640625" style="60" customWidth="1"/>
    <col min="11" max="16384" width="8.6640625" style="60"/>
  </cols>
  <sheetData>
    <row r="1" spans="2:8" x14ac:dyDescent="0.3">
      <c r="B1" s="59"/>
    </row>
    <row r="2" spans="2:8" ht="18.75" customHeight="1" x14ac:dyDescent="0.3">
      <c r="B2" s="240" t="s">
        <v>50</v>
      </c>
      <c r="C2" s="240"/>
      <c r="D2" s="240"/>
      <c r="E2" s="240"/>
      <c r="F2" s="240"/>
      <c r="G2" s="240"/>
      <c r="H2" s="240"/>
    </row>
    <row r="3" spans="2:8" ht="18.75" customHeight="1" x14ac:dyDescent="0.3">
      <c r="B3" s="61"/>
      <c r="C3" s="61"/>
      <c r="D3" s="61"/>
      <c r="E3" s="61"/>
      <c r="F3" s="61"/>
      <c r="G3" s="61"/>
    </row>
    <row r="4" spans="2:8" ht="18" x14ac:dyDescent="0.3">
      <c r="B4" s="230" t="s">
        <v>35</v>
      </c>
      <c r="C4" s="231"/>
      <c r="D4" s="231"/>
      <c r="E4" s="231"/>
      <c r="F4" s="231"/>
      <c r="G4" s="231"/>
      <c r="H4" s="232"/>
    </row>
    <row r="5" spans="2:8" ht="115.2" customHeight="1" x14ac:dyDescent="0.3">
      <c r="B5" s="241" t="s">
        <v>294</v>
      </c>
      <c r="C5" s="242"/>
      <c r="D5" s="242"/>
      <c r="E5" s="242"/>
      <c r="F5" s="242"/>
      <c r="G5" s="242"/>
      <c r="H5" s="243"/>
    </row>
    <row r="6" spans="2:8" ht="282" customHeight="1" x14ac:dyDescent="0.3">
      <c r="B6" s="244"/>
      <c r="C6" s="245"/>
      <c r="D6" s="245"/>
      <c r="E6" s="245"/>
      <c r="F6" s="245"/>
      <c r="G6" s="245"/>
      <c r="H6" s="246"/>
    </row>
    <row r="7" spans="2:8" ht="18" x14ac:dyDescent="0.3">
      <c r="B7" s="61"/>
      <c r="C7" s="61"/>
      <c r="D7" s="61"/>
      <c r="E7" s="61"/>
      <c r="F7" s="61"/>
      <c r="G7" s="61"/>
    </row>
    <row r="8" spans="2:8" ht="15.6" x14ac:dyDescent="0.3">
      <c r="B8" s="247" t="s">
        <v>51</v>
      </c>
      <c r="C8" s="247"/>
      <c r="D8" s="247"/>
      <c r="E8" s="247"/>
      <c r="F8" s="247"/>
      <c r="G8" s="247"/>
      <c r="H8" s="247"/>
    </row>
    <row r="9" spans="2:8" ht="13.5" customHeight="1" x14ac:dyDescent="0.3">
      <c r="B9" s="61"/>
      <c r="C9" s="61"/>
      <c r="D9" s="61"/>
      <c r="E9" s="61"/>
      <c r="F9" s="61"/>
      <c r="G9" s="61"/>
    </row>
    <row r="10" spans="2:8" ht="14.7" customHeight="1" x14ac:dyDescent="0.3">
      <c r="B10" s="62" t="s">
        <v>36</v>
      </c>
      <c r="C10" s="63"/>
      <c r="D10" s="64">
        <f>IF('References &amp; building info'!C12="Yes",(COUNTIF(H12,"Minimum 2 entries have been provided")+COUNTIF(H39,"Minimum 1 entry has been provided")+COUNTIF(H53,"Minimum 1 entry has been provided")+COUNTIF(H61,"Minimum 1 entry has been provided")+COUNTIF(H70,"Minimum 2 entries have been provided")+COUNTIF(H97,"Minimum 1 entry has been provided")+COUNTIF(H111,"Minimum 1 entry has been provided")+COUNTIF(H119,"Minimum 1 entry has been provided"))/8,(COUNTIF(H12,"Minimum 2 entries have been provided")+COUNTIF(H39,"Minimum 1 entry has been provided")+COUNTIF(H53,"Minimum 1 entry has been provided")+COUNTIF(H61,"Minimum 1 entry has been provided"))/4)</f>
        <v>0</v>
      </c>
      <c r="E10" s="61"/>
      <c r="F10" s="61"/>
      <c r="G10" s="61"/>
    </row>
    <row r="11" spans="2:8" ht="24.6" customHeight="1" x14ac:dyDescent="0.3">
      <c r="B11" s="252" t="s">
        <v>52</v>
      </c>
      <c r="C11" s="250"/>
      <c r="D11" s="250"/>
      <c r="E11" s="250"/>
      <c r="F11" s="251"/>
      <c r="G11" s="27"/>
      <c r="H11" s="97" t="s">
        <v>40</v>
      </c>
    </row>
    <row r="12" spans="2:8" ht="15.6" x14ac:dyDescent="0.3">
      <c r="B12" s="3" t="s">
        <v>11</v>
      </c>
      <c r="C12" s="4" t="s">
        <v>53</v>
      </c>
      <c r="D12" s="4" t="s">
        <v>44</v>
      </c>
      <c r="E12" s="4" t="s">
        <v>54</v>
      </c>
      <c r="F12" s="4" t="s">
        <v>39</v>
      </c>
      <c r="G12" s="141"/>
      <c r="H12" s="98" t="str">
        <f>IF(OR(AND((COUNTIF(B14:B29,"Data available")+COUNTA(E14:E29))&gt;1,OR((COUNTIF(B32:B36,"Data available")+COUNTA(E32:E36))&gt;1,B31="No")),AND((COUNTIF(B14:B29,"Data not available"))&gt;0,OR((COUNTIF(B32:B36,"Data not available"))&gt;0,B31="No"))),"Minimum 2 entries have been provided", IF(OR(OR((COUNTIF(B14:B29,"Data available")+COUNTA(E14:E29))&gt;1,OR((COUNTIF(B32:B36,"Data available")+COUNTA(E32:E36))&gt;1,B31="No")),OR((COUNTIF(B14:B29,"Data not available"))&gt;0,OR((COUNTIF(B32:B36,"Data not available"))&gt;0,B31="No"))), "Only one entry has been provided for the two sub-categories", "No entries recorded for this category"))</f>
        <v>No entries recorded for this category</v>
      </c>
    </row>
    <row r="13" spans="2:8" x14ac:dyDescent="0.3">
      <c r="B13" s="253" t="s">
        <v>55</v>
      </c>
      <c r="C13" s="248"/>
      <c r="D13" s="248"/>
      <c r="E13" s="248"/>
      <c r="F13" s="249"/>
      <c r="G13" s="137"/>
      <c r="H13" s="101"/>
    </row>
    <row r="14" spans="2:8" ht="43.2" x14ac:dyDescent="0.3">
      <c r="B14" s="65" t="s">
        <v>56</v>
      </c>
      <c r="C14" s="66" t="s">
        <v>57</v>
      </c>
      <c r="D14" s="66" t="s">
        <v>58</v>
      </c>
      <c r="E14" s="194"/>
      <c r="F14" s="195" t="s">
        <v>308</v>
      </c>
      <c r="H14" s="99" t="str">
        <f t="shared" ref="H14:H29" si="0">IF(AND(OR(ISTEXT($E14), $E14&lt;0, IF(ISTEXT($E14),"FALSE", INT($E14)&lt;&gt;$E14)),LEN($E14)&gt;0),"ERROR: Please enter an integer number ≥ 0", IF(AND($B14="Data available", ISBLANK($E14)), "Please provide a value", IF(AND($B14&lt;&gt;"Data available", NOT(ISBLANK($E14))), "ERROR: Value provided although data is not available/not applicable", "")))</f>
        <v/>
      </c>
    </row>
    <row r="15" spans="2:8" ht="43.2" x14ac:dyDescent="0.3">
      <c r="B15" s="65" t="s">
        <v>56</v>
      </c>
      <c r="C15" s="66" t="s">
        <v>59</v>
      </c>
      <c r="D15" s="66" t="s">
        <v>58</v>
      </c>
      <c r="E15" s="67"/>
      <c r="F15" s="195" t="s">
        <v>308</v>
      </c>
      <c r="H15" s="99" t="str">
        <f t="shared" si="0"/>
        <v/>
      </c>
    </row>
    <row r="16" spans="2:8" ht="43.2" x14ac:dyDescent="0.3">
      <c r="B16" s="65" t="s">
        <v>56</v>
      </c>
      <c r="C16" s="66" t="s">
        <v>60</v>
      </c>
      <c r="D16" s="66" t="s">
        <v>58</v>
      </c>
      <c r="E16" s="67"/>
      <c r="F16" s="195" t="s">
        <v>308</v>
      </c>
      <c r="H16" s="99" t="str">
        <f t="shared" si="0"/>
        <v/>
      </c>
    </row>
    <row r="17" spans="1:8" ht="43.2" x14ac:dyDescent="0.3">
      <c r="B17" s="65" t="s">
        <v>56</v>
      </c>
      <c r="C17" s="66" t="s">
        <v>61</v>
      </c>
      <c r="D17" s="66" t="s">
        <v>58</v>
      </c>
      <c r="E17" s="67"/>
      <c r="F17" s="195" t="s">
        <v>308</v>
      </c>
      <c r="H17" s="99" t="str">
        <f t="shared" si="0"/>
        <v/>
      </c>
    </row>
    <row r="18" spans="1:8" ht="43.2" x14ac:dyDescent="0.3">
      <c r="B18" s="65" t="s">
        <v>56</v>
      </c>
      <c r="C18" s="66" t="s">
        <v>62</v>
      </c>
      <c r="D18" s="66" t="s">
        <v>58</v>
      </c>
      <c r="E18" s="67"/>
      <c r="F18" s="195" t="s">
        <v>308</v>
      </c>
      <c r="H18" s="99" t="str">
        <f t="shared" si="0"/>
        <v/>
      </c>
    </row>
    <row r="19" spans="1:8" ht="43.2" x14ac:dyDescent="0.3">
      <c r="B19" s="65" t="s">
        <v>56</v>
      </c>
      <c r="C19" s="66" t="s">
        <v>63</v>
      </c>
      <c r="D19" s="66" t="s">
        <v>58</v>
      </c>
      <c r="E19" s="67"/>
      <c r="F19" s="195" t="s">
        <v>308</v>
      </c>
      <c r="H19" s="99" t="str">
        <f t="shared" si="0"/>
        <v/>
      </c>
    </row>
    <row r="20" spans="1:8" x14ac:dyDescent="0.3">
      <c r="B20" s="65" t="s">
        <v>56</v>
      </c>
      <c r="C20" s="66" t="s">
        <v>64</v>
      </c>
      <c r="D20" s="66" t="s">
        <v>58</v>
      </c>
      <c r="E20" s="67"/>
      <c r="F20" s="139"/>
      <c r="H20" s="99" t="str">
        <f t="shared" si="0"/>
        <v/>
      </c>
    </row>
    <row r="21" spans="1:8" x14ac:dyDescent="0.3">
      <c r="B21" s="65" t="s">
        <v>56</v>
      </c>
      <c r="C21" s="66" t="s">
        <v>65</v>
      </c>
      <c r="D21" s="66" t="s">
        <v>58</v>
      </c>
      <c r="E21" s="67"/>
      <c r="F21" s="139"/>
      <c r="H21" s="99" t="str">
        <f t="shared" si="0"/>
        <v/>
      </c>
    </row>
    <row r="22" spans="1:8" x14ac:dyDescent="0.3">
      <c r="B22" s="65" t="s">
        <v>56</v>
      </c>
      <c r="C22" s="66" t="s">
        <v>66</v>
      </c>
      <c r="D22" s="66" t="s">
        <v>58</v>
      </c>
      <c r="E22" s="67"/>
      <c r="F22" s="139"/>
      <c r="H22" s="99" t="str">
        <f t="shared" si="0"/>
        <v/>
      </c>
    </row>
    <row r="23" spans="1:8" x14ac:dyDescent="0.3">
      <c r="B23" s="65" t="s">
        <v>56</v>
      </c>
      <c r="C23" s="66" t="s">
        <v>67</v>
      </c>
      <c r="D23" s="66" t="s">
        <v>58</v>
      </c>
      <c r="E23" s="67"/>
      <c r="F23" s="139"/>
      <c r="H23" s="99" t="str">
        <f t="shared" si="0"/>
        <v/>
      </c>
    </row>
    <row r="24" spans="1:8" x14ac:dyDescent="0.3">
      <c r="B24" s="65" t="s">
        <v>56</v>
      </c>
      <c r="C24" s="66" t="s">
        <v>68</v>
      </c>
      <c r="D24" s="66" t="s">
        <v>58</v>
      </c>
      <c r="E24" s="67"/>
      <c r="F24" s="139"/>
      <c r="H24" s="99" t="str">
        <f>IF(AND(OR(ISTEXT($E24), $E24&lt;0, IF(ISTEXT($E24),"FALSE", INT($E24)&lt;&gt;$E24)),LEN($E24)&gt;0),"ERROR: Please enter an integer number ≥ 0", IF(AND($B24="Data available", ISBLANK($E24)), "Please provide a value", IF(AND($B24&lt;&gt;"Data available", NOT(ISBLANK($E24))), "ERROR: Value provided although data is not available/not applicable", "")))</f>
        <v/>
      </c>
    </row>
    <row r="25" spans="1:8" x14ac:dyDescent="0.3">
      <c r="B25" s="65" t="s">
        <v>56</v>
      </c>
      <c r="C25" s="66" t="s">
        <v>69</v>
      </c>
      <c r="D25" s="66" t="s">
        <v>58</v>
      </c>
      <c r="E25" s="67"/>
      <c r="F25" s="139"/>
      <c r="H25" s="99" t="str">
        <f>IF(AND(OR(ISTEXT($E25), $E25&lt;0, IF(ISTEXT($E25),"FALSE", INT($E25)&lt;&gt;$E25)),LEN($E25)&gt;0),"ERROR: Please enter an integer number ≥ 0", IF(AND($B25="Data available", ISBLANK($E25)), "Please provide a value", IF(AND($B25&lt;&gt;"Data available", NOT(ISBLANK($E25))), "ERROR: Value provided although data is not available/not applicable", "")))</f>
        <v/>
      </c>
    </row>
    <row r="26" spans="1:8" x14ac:dyDescent="0.3">
      <c r="B26" s="65" t="s">
        <v>56</v>
      </c>
      <c r="C26" s="69" t="s">
        <v>70</v>
      </c>
      <c r="D26" s="66" t="s">
        <v>58</v>
      </c>
      <c r="E26" s="67"/>
      <c r="F26" s="139"/>
      <c r="H26" s="99" t="str">
        <f t="shared" si="0"/>
        <v/>
      </c>
    </row>
    <row r="27" spans="1:8" x14ac:dyDescent="0.3">
      <c r="B27" s="65" t="s">
        <v>56</v>
      </c>
      <c r="C27" s="66" t="s">
        <v>71</v>
      </c>
      <c r="D27" s="66" t="s">
        <v>58</v>
      </c>
      <c r="E27" s="67"/>
      <c r="F27" s="139"/>
      <c r="H27" s="99" t="str">
        <f t="shared" si="0"/>
        <v/>
      </c>
    </row>
    <row r="28" spans="1:8" x14ac:dyDescent="0.3">
      <c r="B28" s="65" t="s">
        <v>56</v>
      </c>
      <c r="C28" s="66" t="s">
        <v>72</v>
      </c>
      <c r="D28" s="66" t="s">
        <v>58</v>
      </c>
      <c r="E28" s="67"/>
      <c r="F28" s="139"/>
      <c r="H28" s="99" t="str">
        <f t="shared" si="0"/>
        <v/>
      </c>
    </row>
    <row r="29" spans="1:8" x14ac:dyDescent="0.3">
      <c r="B29" s="65" t="s">
        <v>56</v>
      </c>
      <c r="C29" s="66" t="s">
        <v>73</v>
      </c>
      <c r="D29" s="66" t="s">
        <v>58</v>
      </c>
      <c r="E29" s="67"/>
      <c r="F29" s="140" t="s">
        <v>74</v>
      </c>
      <c r="H29" s="99" t="str">
        <f t="shared" si="0"/>
        <v/>
      </c>
    </row>
    <row r="30" spans="1:8" x14ac:dyDescent="0.3">
      <c r="B30" s="248" t="s">
        <v>75</v>
      </c>
      <c r="C30" s="248"/>
      <c r="D30" s="248"/>
      <c r="E30" s="248"/>
      <c r="F30" s="249"/>
      <c r="G30" s="137"/>
      <c r="H30" s="99"/>
    </row>
    <row r="31" spans="1:8" x14ac:dyDescent="0.3">
      <c r="A31" s="70"/>
      <c r="B31" s="71" t="s">
        <v>56</v>
      </c>
      <c r="C31" s="257" t="s">
        <v>76</v>
      </c>
      <c r="D31" s="258"/>
      <c r="E31" s="258"/>
      <c r="F31" s="259"/>
      <c r="G31" s="138"/>
      <c r="H31" s="99"/>
    </row>
    <row r="32" spans="1:8" x14ac:dyDescent="0.3">
      <c r="B32" s="65" t="s">
        <v>56</v>
      </c>
      <c r="C32" s="66" t="s">
        <v>77</v>
      </c>
      <c r="D32" s="66" t="s">
        <v>58</v>
      </c>
      <c r="E32" s="67"/>
      <c r="F32" s="139"/>
      <c r="H32" s="99" t="str">
        <f>IF(AND(OR(ISTEXT($E32), $E32&lt;0, IF(ISTEXT($E32),"FALSE", INT($E32)&lt;&gt;$E32)),LEN($E32)&gt;0),"ERROR: Please enter an integer number ≥ 0",IF(AND($B$31="No",B32&lt;&gt;"Not applicable"),"ERROR: Source provided although there is no on-site electricity production", IF(AND($B32="Data available", ISBLANK($E32)), "Please provide a value", IF(AND($B32&lt;&gt;"Data available", NOT(ISBLANK($E32))), "ERROR: Value provided although data is not available/not applicable", ""))))</f>
        <v/>
      </c>
    </row>
    <row r="33" spans="2:8" x14ac:dyDescent="0.3">
      <c r="B33" s="65" t="s">
        <v>56</v>
      </c>
      <c r="C33" s="72" t="s">
        <v>78</v>
      </c>
      <c r="D33" s="66" t="s">
        <v>58</v>
      </c>
      <c r="E33" s="67"/>
      <c r="F33" s="139"/>
      <c r="H33" s="99" t="str">
        <f t="shared" ref="H33:H36" si="1">IF(AND(OR(ISTEXT($E33), $E33&lt;0, IF(ISTEXT($E33),"FALSE", INT($E33)&lt;&gt;$E33)),LEN($E33)&gt;0),"ERROR: Please enter an integer number ≥ 0",IF(AND($B$31="No",B33&lt;&gt;"Not applicable"),"ERROR: Source provided although there is no on-site electricity production", IF(AND($B33="Data available", ISBLANK($E33)), "Please provide a value", IF(AND($B33&lt;&gt;"Data available", NOT(ISBLANK($E33))), "ERROR: Value provided although data is not available/not applicable", ""))))</f>
        <v/>
      </c>
    </row>
    <row r="34" spans="2:8" x14ac:dyDescent="0.3">
      <c r="B34" s="65" t="s">
        <v>56</v>
      </c>
      <c r="C34" s="66" t="s">
        <v>79</v>
      </c>
      <c r="D34" s="66" t="s">
        <v>58</v>
      </c>
      <c r="E34" s="67"/>
      <c r="F34" s="139"/>
      <c r="H34" s="99" t="str">
        <f t="shared" si="1"/>
        <v/>
      </c>
    </row>
    <row r="35" spans="2:8" x14ac:dyDescent="0.3">
      <c r="B35" s="65" t="s">
        <v>56</v>
      </c>
      <c r="C35" s="66" t="s">
        <v>80</v>
      </c>
      <c r="D35" s="66" t="s">
        <v>58</v>
      </c>
      <c r="E35" s="67"/>
      <c r="F35" s="139"/>
      <c r="H35" s="99" t="str">
        <f t="shared" si="1"/>
        <v/>
      </c>
    </row>
    <row r="36" spans="2:8" x14ac:dyDescent="0.3">
      <c r="B36" s="65" t="s">
        <v>56</v>
      </c>
      <c r="C36" s="66" t="s">
        <v>73</v>
      </c>
      <c r="D36" s="66" t="s">
        <v>58</v>
      </c>
      <c r="E36" s="67"/>
      <c r="F36" s="140" t="s">
        <v>74</v>
      </c>
      <c r="G36" s="136"/>
      <c r="H36" s="100" t="str">
        <f t="shared" si="1"/>
        <v/>
      </c>
    </row>
    <row r="37" spans="2:8" x14ac:dyDescent="0.3">
      <c r="B37" s="73"/>
      <c r="C37" s="74"/>
      <c r="D37" s="74"/>
      <c r="E37" s="73"/>
      <c r="F37" s="75"/>
      <c r="H37" s="76"/>
    </row>
    <row r="38" spans="2:8" ht="18" x14ac:dyDescent="0.3">
      <c r="B38" s="250" t="s">
        <v>81</v>
      </c>
      <c r="C38" s="250"/>
      <c r="D38" s="250"/>
      <c r="E38" s="250"/>
      <c r="F38" s="251"/>
      <c r="G38" s="27"/>
      <c r="H38" s="97" t="s">
        <v>40</v>
      </c>
    </row>
    <row r="39" spans="2:8" ht="15.6" x14ac:dyDescent="0.3">
      <c r="B39" s="3" t="s">
        <v>82</v>
      </c>
      <c r="C39" s="4" t="s">
        <v>83</v>
      </c>
      <c r="D39" s="4" t="s">
        <v>44</v>
      </c>
      <c r="E39" s="4" t="s">
        <v>54</v>
      </c>
      <c r="F39" s="4" t="s">
        <v>39</v>
      </c>
      <c r="G39" s="63"/>
      <c r="H39" s="102" t="str">
        <f>IF(COUNTIF(B40:B50,"Data available")+COUNTA(E40:E50)&gt;1,"Minimum 1 entry has been provided",IF(COUNTIF(B40:B50,"Data not available"),"Minimum 1 entry has been provided","No entries recorded for this category"))</f>
        <v>No entries recorded for this category</v>
      </c>
    </row>
    <row r="40" spans="2:8" ht="14.7" customHeight="1" x14ac:dyDescent="0.3">
      <c r="B40" s="65" t="s">
        <v>56</v>
      </c>
      <c r="C40" s="66" t="s">
        <v>84</v>
      </c>
      <c r="D40" s="67"/>
      <c r="E40" s="194"/>
      <c r="F40" s="140"/>
      <c r="H40" s="99" t="str">
        <f t="shared" ref="H40:H50" si="2">IF(AND(OR(ISTEXT($E40), $E40&lt;0, IF(ISTEXT($E40),"FALSE", INT($E40)&lt;&gt;$E40)),LEN($E40)&gt;0),"ERROR: Please enter an integer number ≥ 0", IF(AND($B40="Data available", ISBLANK($E40)), "Please provide a value", IF(AND($B40&lt;&gt;"Data available", NOT(ISBLANK($E40))), "ERROR: Value provided although data is not available/not applicable", "")))</f>
        <v/>
      </c>
    </row>
    <row r="41" spans="2:8" x14ac:dyDescent="0.3">
      <c r="B41" s="65" t="s">
        <v>56</v>
      </c>
      <c r="C41" s="66" t="s">
        <v>85</v>
      </c>
      <c r="D41" s="67"/>
      <c r="E41" s="67"/>
      <c r="F41" s="140"/>
      <c r="H41" s="99" t="str">
        <f t="shared" si="2"/>
        <v/>
      </c>
    </row>
    <row r="42" spans="2:8" ht="28.8" x14ac:dyDescent="0.3">
      <c r="B42" s="65" t="s">
        <v>56</v>
      </c>
      <c r="C42" s="66" t="s">
        <v>86</v>
      </c>
      <c r="D42" s="67"/>
      <c r="E42" s="67"/>
      <c r="F42" s="195" t="s">
        <v>306</v>
      </c>
      <c r="H42" s="99" t="str">
        <f t="shared" si="2"/>
        <v/>
      </c>
    </row>
    <row r="43" spans="2:8" ht="57.6" x14ac:dyDescent="0.3">
      <c r="B43" s="65" t="s">
        <v>56</v>
      </c>
      <c r="C43" s="66" t="s">
        <v>87</v>
      </c>
      <c r="D43" s="66" t="s">
        <v>58</v>
      </c>
      <c r="E43" s="67"/>
      <c r="F43" s="195" t="s">
        <v>305</v>
      </c>
      <c r="H43" s="99" t="str">
        <f>IF(AND(OR(ISTEXT($E43), $E43&lt;0, IF(ISTEXT($E43),"FALSE", INT($E43)&lt;&gt;$E43)),LEN($E43)&gt;0),"ERROR: Please enter an integer number ≥ 0", IF(AND($B43="Data available", ISBLANK($E43)), "Please provide a value", IF(AND($B43&lt;&gt;"Data available", NOT(ISBLANK($E43))), "ERROR: Value provided although data is not available/not applicable", "")))</f>
        <v/>
      </c>
    </row>
    <row r="44" spans="2:8" x14ac:dyDescent="0.3">
      <c r="B44" s="65" t="s">
        <v>56</v>
      </c>
      <c r="C44" s="66" t="s">
        <v>88</v>
      </c>
      <c r="D44" s="67"/>
      <c r="E44" s="67"/>
      <c r="F44" s="140"/>
      <c r="H44" s="99" t="str">
        <f t="shared" si="2"/>
        <v/>
      </c>
    </row>
    <row r="45" spans="2:8" x14ac:dyDescent="0.3">
      <c r="B45" s="65" t="s">
        <v>56</v>
      </c>
      <c r="C45" s="66" t="s">
        <v>68</v>
      </c>
      <c r="D45" s="67"/>
      <c r="E45" s="67"/>
      <c r="F45" s="140"/>
      <c r="H45" s="99" t="str">
        <f t="shared" si="2"/>
        <v/>
      </c>
    </row>
    <row r="46" spans="2:8" x14ac:dyDescent="0.3">
      <c r="B46" s="65" t="s">
        <v>56</v>
      </c>
      <c r="C46" s="66" t="s">
        <v>89</v>
      </c>
      <c r="D46" s="67"/>
      <c r="E46" s="67"/>
      <c r="F46" s="140"/>
      <c r="H46" s="99" t="str">
        <f t="shared" si="2"/>
        <v/>
      </c>
    </row>
    <row r="47" spans="2:8" x14ac:dyDescent="0.3">
      <c r="B47" s="65" t="s">
        <v>56</v>
      </c>
      <c r="C47" s="66" t="s">
        <v>90</v>
      </c>
      <c r="D47" s="67"/>
      <c r="E47" s="67"/>
      <c r="F47" s="140"/>
      <c r="H47" s="99" t="str">
        <f t="shared" si="2"/>
        <v/>
      </c>
    </row>
    <row r="48" spans="2:8" x14ac:dyDescent="0.3">
      <c r="B48" s="65" t="s">
        <v>56</v>
      </c>
      <c r="C48" s="66" t="s">
        <v>91</v>
      </c>
      <c r="D48" s="66" t="s">
        <v>58</v>
      </c>
      <c r="E48" s="67"/>
      <c r="F48" s="142"/>
      <c r="H48" s="99" t="str">
        <f t="shared" si="2"/>
        <v/>
      </c>
    </row>
    <row r="49" spans="2:8" x14ac:dyDescent="0.3">
      <c r="B49" s="65" t="s">
        <v>56</v>
      </c>
      <c r="C49" s="72" t="s">
        <v>92</v>
      </c>
      <c r="D49" s="77"/>
      <c r="E49" s="67"/>
      <c r="F49" s="142"/>
      <c r="H49" s="99" t="str">
        <f>IF(AND(OR(ISTEXT($E49), $E49&lt;0, IF(ISTEXT($E49),"FALSE", INT($E49)&lt;&gt;$E49)),LEN($E49)&gt;0),"ERROR: Please enter an integer number ≥ 0", IF(AND($B49="Data available", ISBLANK($E49)), "Please provide a value", IF(AND($B49&lt;&gt;"Data available", NOT(ISBLANK($E49))), "ERROR: Value provided although data is not available/not applicable", "")))</f>
        <v/>
      </c>
    </row>
    <row r="50" spans="2:8" x14ac:dyDescent="0.3">
      <c r="B50" s="65" t="s">
        <v>56</v>
      </c>
      <c r="C50" s="66" t="s">
        <v>93</v>
      </c>
      <c r="D50" s="67"/>
      <c r="E50" s="67"/>
      <c r="F50" s="140" t="s">
        <v>74</v>
      </c>
      <c r="G50" s="136"/>
      <c r="H50" s="100" t="str">
        <f t="shared" si="2"/>
        <v/>
      </c>
    </row>
    <row r="51" spans="2:8" s="81" customFormat="1" x14ac:dyDescent="0.3">
      <c r="B51" s="78"/>
      <c r="C51" s="79"/>
      <c r="D51" s="78"/>
      <c r="E51" s="78"/>
      <c r="F51" s="80"/>
      <c r="H51" s="82"/>
    </row>
    <row r="52" spans="2:8" ht="18" x14ac:dyDescent="0.3">
      <c r="B52" s="250" t="s">
        <v>94</v>
      </c>
      <c r="C52" s="250"/>
      <c r="D52" s="250"/>
      <c r="E52" s="250"/>
      <c r="F52" s="251"/>
      <c r="G52" s="27"/>
      <c r="H52" s="97" t="s">
        <v>40</v>
      </c>
    </row>
    <row r="53" spans="2:8" ht="15.6" x14ac:dyDescent="0.3">
      <c r="B53" s="3" t="s">
        <v>82</v>
      </c>
      <c r="C53" s="4" t="s">
        <v>83</v>
      </c>
      <c r="D53" s="4" t="s">
        <v>44</v>
      </c>
      <c r="E53" s="4" t="s">
        <v>54</v>
      </c>
      <c r="F53" s="4" t="s">
        <v>39</v>
      </c>
      <c r="G53" s="63"/>
      <c r="H53" s="102" t="str">
        <f>IF(COUNTIF(B55:B58,"Data available")+COUNTA(E55:E58)&gt;1,"Minimum 1 entry has been provided",IF(COUNTIF(B55:B58,"Data not available"),"Minimum 1 entry has been provided",IF(B54="No","Minimum 1 entry has been provided","No entries recorded for this category")))</f>
        <v>No entries recorded for this category</v>
      </c>
    </row>
    <row r="54" spans="2:8" x14ac:dyDescent="0.3">
      <c r="B54" s="65" t="s">
        <v>48</v>
      </c>
      <c r="C54" s="254" t="s">
        <v>95</v>
      </c>
      <c r="D54" s="255"/>
      <c r="E54" s="255"/>
      <c r="F54" s="256"/>
      <c r="G54" s="138"/>
      <c r="H54" s="99"/>
    </row>
    <row r="55" spans="2:8" x14ac:dyDescent="0.3">
      <c r="B55" s="65" t="s">
        <v>56</v>
      </c>
      <c r="C55" s="83" t="s">
        <v>96</v>
      </c>
      <c r="D55" s="66" t="s">
        <v>58</v>
      </c>
      <c r="E55" s="67"/>
      <c r="F55" s="142"/>
      <c r="H55" s="99" t="str">
        <f>IF(AND(OR(ISTEXT($E55),$E55&lt;0,IF(ISTEXT($E55),"FALSE",INT($E55)&lt;&gt;$E55)),LEN($E55)&gt;0),"ERROR: Please enter an integer number ≥ 0",IF(AND($B$54="No",B55&lt;&gt;"Not applicable"),"ERROR: Source provided although there is no cooling available",IF(AND($B55="Data available",ISBLANK($E55)),"Please provide a value",IF(AND($B55&lt;&gt;"Data available",NOT(ISBLANK($E55))),"ERROR: Value provided although data is not available/not applicable",""))))</f>
        <v/>
      </c>
    </row>
    <row r="56" spans="2:8" x14ac:dyDescent="0.3">
      <c r="B56" s="65" t="s">
        <v>56</v>
      </c>
      <c r="C56" s="83" t="s">
        <v>92</v>
      </c>
      <c r="D56" s="77"/>
      <c r="E56" s="67"/>
      <c r="F56" s="142"/>
      <c r="H56" s="99" t="str">
        <f t="shared" ref="H56:H58" si="3">IF(AND(OR(ISTEXT($E56),$E56&lt;0,IF(ISTEXT($E56),"FALSE",INT($E56)&lt;&gt;$E56)),LEN($E56)&gt;0),"ERROR: Please enter an integer number ≥ 0",IF(AND($B$54="No",B56&lt;&gt;"Not applicable"),"ERROR: Source provided although there is no on-site electricity production",IF(AND($B56="Data available",ISBLANK($E56)),"Please provide a value",IF(AND($B56&lt;&gt;"Data available",NOT(ISBLANK($E56))),"ERROR: Value provided although data is not available/not applicable",""))))</f>
        <v/>
      </c>
    </row>
    <row r="57" spans="2:8" x14ac:dyDescent="0.3">
      <c r="B57" s="65" t="s">
        <v>56</v>
      </c>
      <c r="C57" s="83" t="s">
        <v>97</v>
      </c>
      <c r="D57" s="67"/>
      <c r="E57" s="67"/>
      <c r="F57" s="140" t="s">
        <v>98</v>
      </c>
      <c r="H57" s="99" t="str">
        <f t="shared" si="3"/>
        <v/>
      </c>
    </row>
    <row r="58" spans="2:8" x14ac:dyDescent="0.3">
      <c r="B58" s="65" t="s">
        <v>56</v>
      </c>
      <c r="C58" s="83" t="s">
        <v>73</v>
      </c>
      <c r="D58" s="67"/>
      <c r="E58" s="67"/>
      <c r="F58" s="140" t="s">
        <v>74</v>
      </c>
      <c r="G58" s="136"/>
      <c r="H58" s="100" t="str">
        <f t="shared" si="3"/>
        <v/>
      </c>
    </row>
    <row r="59" spans="2:8" s="81" customFormat="1" x14ac:dyDescent="0.3">
      <c r="B59" s="78"/>
      <c r="C59" s="84"/>
      <c r="D59" s="78"/>
      <c r="E59" s="78"/>
      <c r="F59" s="80"/>
      <c r="H59" s="82"/>
    </row>
    <row r="60" spans="2:8" ht="18" x14ac:dyDescent="0.3">
      <c r="B60" s="250" t="s">
        <v>99</v>
      </c>
      <c r="C60" s="250"/>
      <c r="D60" s="250"/>
      <c r="E60" s="250"/>
      <c r="F60" s="251"/>
      <c r="G60" s="27"/>
      <c r="H60" s="97" t="s">
        <v>40</v>
      </c>
    </row>
    <row r="61" spans="2:8" ht="15.6" x14ac:dyDescent="0.3">
      <c r="B61" s="3" t="s">
        <v>82</v>
      </c>
      <c r="C61" s="4" t="s">
        <v>83</v>
      </c>
      <c r="D61" s="4" t="s">
        <v>44</v>
      </c>
      <c r="E61" s="4" t="s">
        <v>54</v>
      </c>
      <c r="F61" s="4" t="s">
        <v>39</v>
      </c>
      <c r="G61" s="63"/>
      <c r="H61" s="102" t="str">
        <f>IF(COUNTIF(B62,"Data available")+COUNTA(E62)&gt;1,"Minimum 1 entry has been provided",IF(COUNTIF(B62,"Data not available"),"Minimum 1 entry has been provided","No entries recorded for this category"))</f>
        <v>No entries recorded for this category</v>
      </c>
    </row>
    <row r="62" spans="2:8" x14ac:dyDescent="0.3">
      <c r="B62" s="65" t="s">
        <v>56</v>
      </c>
      <c r="C62" s="66" t="s">
        <v>100</v>
      </c>
      <c r="D62" s="67"/>
      <c r="E62" s="67"/>
      <c r="F62" s="142"/>
      <c r="G62" s="136"/>
      <c r="H62" s="100" t="str">
        <f>IF(AND(OR(ISTEXT($E62), $E62&lt;0, IF(ISTEXT($E62),"FALSE", INT($E62)&lt;&gt;$E62)),LEN($E62)&gt;0),"ERROR: Please enter an integer number ≥ 0", IF(AND($B62="Data available", ISBLANK($E62)), "Please provide a value", IF(AND($B62&lt;&gt;"Data available", NOT(ISBLANK($E62))), "ERROR: Value provided although data is not available/not applicable", "")))</f>
        <v/>
      </c>
    </row>
    <row r="65" spans="2:8" x14ac:dyDescent="0.3">
      <c r="B65" s="87" t="s">
        <v>101</v>
      </c>
    </row>
    <row r="66" spans="2:8" x14ac:dyDescent="0.3">
      <c r="B66" s="87"/>
    </row>
    <row r="67" spans="2:8" ht="18" x14ac:dyDescent="0.3">
      <c r="B67" s="240" t="s">
        <v>102</v>
      </c>
      <c r="C67" s="240"/>
      <c r="D67" s="240"/>
      <c r="E67" s="240"/>
      <c r="F67" s="240"/>
    </row>
    <row r="69" spans="2:8" ht="18" x14ac:dyDescent="0.3">
      <c r="B69" s="252" t="s">
        <v>284</v>
      </c>
      <c r="C69" s="250"/>
      <c r="D69" s="250"/>
      <c r="E69" s="250"/>
      <c r="F69" s="251"/>
      <c r="G69" s="144"/>
      <c r="H69" s="103" t="s">
        <v>40</v>
      </c>
    </row>
    <row r="70" spans="2:8" ht="15.6" x14ac:dyDescent="0.3">
      <c r="B70" s="3" t="s">
        <v>82</v>
      </c>
      <c r="C70" s="4" t="s">
        <v>83</v>
      </c>
      <c r="D70" s="4" t="s">
        <v>44</v>
      </c>
      <c r="E70" s="4" t="s">
        <v>54</v>
      </c>
      <c r="F70" s="4" t="s">
        <v>39</v>
      </c>
      <c r="G70" s="53"/>
      <c r="H70" s="98" t="str">
        <f>IF(OR(AND((COUNTIF(B72:B87,"Data available")+COUNTA(E72:E87))&gt;1,OR((COUNTIF(B90:B94,"Data available")+COUNTA(E90:E94))&gt;1,B89="No")),AND((COUNTIF(B72:B87,"Data not available"))&gt;0,OR((COUNTIF(B90:B94,"Data not available"))&gt;0, B89="No"))),"Minimum 2 entries have been provided", IF(OR(OR((COUNTIF(B72:B87,"Data available")+COUNTA(E72:E87))&gt;1,OR((COUNTIF(B90:B94,"Data available")+COUNTA(E90:E94))&gt;1,B89="No")),OR((COUNTIF(B72:B87,"Data not available"))&gt;0,OR((COUNTIF(B90:B94,"Data not available"))&gt;0,B89="No"))), "Only one entry has been provided for the two sub-categories", "No entries recorded for this category"))</f>
        <v>No entries recorded for this category</v>
      </c>
    </row>
    <row r="71" spans="2:8" x14ac:dyDescent="0.3">
      <c r="B71" s="248" t="s">
        <v>55</v>
      </c>
      <c r="C71" s="248"/>
      <c r="D71" s="248"/>
      <c r="E71" s="248"/>
      <c r="F71" s="249"/>
      <c r="G71" s="137"/>
      <c r="H71" s="101"/>
    </row>
    <row r="72" spans="2:8" ht="43.2" x14ac:dyDescent="0.3">
      <c r="B72" s="65" t="s">
        <v>56</v>
      </c>
      <c r="C72" s="66" t="s">
        <v>57</v>
      </c>
      <c r="D72" s="66" t="s">
        <v>58</v>
      </c>
      <c r="E72" s="67"/>
      <c r="F72" s="195" t="s">
        <v>304</v>
      </c>
      <c r="H72" s="99" t="str">
        <f t="shared" ref="H72:H87" si="4">IF(AND(OR(ISTEXT($E72), $E72&lt;0, IF(ISTEXT($E72),"FALSE", INT($E72)&lt;&gt;$E72)),LEN($E72)&gt;0),"ERROR: Please enter an integer number ≥ 0", IF(AND($B72="Data available", ISBLANK($E72)), "Please provide a value", IF(AND($B72&lt;&gt;"Data available", NOT(ISBLANK($E72))), "ERROR: Value provided although data is not available/not applicable", "")))</f>
        <v/>
      </c>
    </row>
    <row r="73" spans="2:8" ht="43.2" x14ac:dyDescent="0.3">
      <c r="B73" s="65" t="s">
        <v>56</v>
      </c>
      <c r="C73" s="66" t="s">
        <v>59</v>
      </c>
      <c r="D73" s="66" t="s">
        <v>58</v>
      </c>
      <c r="E73" s="67"/>
      <c r="F73" s="195" t="s">
        <v>304</v>
      </c>
      <c r="H73" s="99" t="str">
        <f t="shared" si="4"/>
        <v/>
      </c>
    </row>
    <row r="74" spans="2:8" ht="43.2" x14ac:dyDescent="0.3">
      <c r="B74" s="65" t="s">
        <v>56</v>
      </c>
      <c r="C74" s="66" t="s">
        <v>60</v>
      </c>
      <c r="D74" s="66" t="s">
        <v>58</v>
      </c>
      <c r="E74" s="67"/>
      <c r="F74" s="195" t="s">
        <v>304</v>
      </c>
      <c r="H74" s="99" t="str">
        <f t="shared" si="4"/>
        <v/>
      </c>
    </row>
    <row r="75" spans="2:8" ht="43.2" x14ac:dyDescent="0.3">
      <c r="B75" s="65" t="s">
        <v>56</v>
      </c>
      <c r="C75" s="66" t="s">
        <v>61</v>
      </c>
      <c r="D75" s="66" t="s">
        <v>58</v>
      </c>
      <c r="E75" s="67"/>
      <c r="F75" s="195" t="s">
        <v>304</v>
      </c>
      <c r="H75" s="99" t="str">
        <f t="shared" si="4"/>
        <v/>
      </c>
    </row>
    <row r="76" spans="2:8" ht="43.2" x14ac:dyDescent="0.3">
      <c r="B76" s="65" t="s">
        <v>56</v>
      </c>
      <c r="C76" s="66" t="s">
        <v>62</v>
      </c>
      <c r="D76" s="66" t="s">
        <v>58</v>
      </c>
      <c r="E76" s="67"/>
      <c r="F76" s="195" t="s">
        <v>304</v>
      </c>
      <c r="H76" s="99" t="str">
        <f t="shared" si="4"/>
        <v/>
      </c>
    </row>
    <row r="77" spans="2:8" ht="43.2" x14ac:dyDescent="0.3">
      <c r="B77" s="65" t="s">
        <v>56</v>
      </c>
      <c r="C77" s="66" t="s">
        <v>63</v>
      </c>
      <c r="D77" s="66" t="s">
        <v>58</v>
      </c>
      <c r="E77" s="67"/>
      <c r="F77" s="195" t="s">
        <v>304</v>
      </c>
      <c r="H77" s="99" t="str">
        <f t="shared" si="4"/>
        <v/>
      </c>
    </row>
    <row r="78" spans="2:8" x14ac:dyDescent="0.3">
      <c r="B78" s="65" t="s">
        <v>56</v>
      </c>
      <c r="C78" s="66" t="s">
        <v>64</v>
      </c>
      <c r="D78" s="66" t="s">
        <v>58</v>
      </c>
      <c r="E78" s="67"/>
      <c r="F78" s="139"/>
      <c r="H78" s="99" t="str">
        <f t="shared" si="4"/>
        <v/>
      </c>
    </row>
    <row r="79" spans="2:8" x14ac:dyDescent="0.3">
      <c r="B79" s="65" t="s">
        <v>56</v>
      </c>
      <c r="C79" s="66" t="s">
        <v>79</v>
      </c>
      <c r="D79" s="66" t="s">
        <v>58</v>
      </c>
      <c r="E79" s="67"/>
      <c r="F79" s="139"/>
      <c r="H79" s="99" t="str">
        <f t="shared" si="4"/>
        <v/>
      </c>
    </row>
    <row r="80" spans="2:8" x14ac:dyDescent="0.3">
      <c r="B80" s="65" t="s">
        <v>56</v>
      </c>
      <c r="C80" s="66" t="s">
        <v>66</v>
      </c>
      <c r="D80" s="66" t="s">
        <v>58</v>
      </c>
      <c r="E80" s="67"/>
      <c r="F80" s="139"/>
      <c r="H80" s="99" t="str">
        <f t="shared" si="4"/>
        <v/>
      </c>
    </row>
    <row r="81" spans="1:8" x14ac:dyDescent="0.3">
      <c r="B81" s="65" t="s">
        <v>56</v>
      </c>
      <c r="C81" s="66" t="s">
        <v>67</v>
      </c>
      <c r="D81" s="66" t="s">
        <v>58</v>
      </c>
      <c r="E81" s="67"/>
      <c r="F81" s="139"/>
      <c r="H81" s="99" t="str">
        <f t="shared" si="4"/>
        <v/>
      </c>
    </row>
    <row r="82" spans="1:8" x14ac:dyDescent="0.3">
      <c r="B82" s="65" t="s">
        <v>56</v>
      </c>
      <c r="C82" s="66" t="s">
        <v>68</v>
      </c>
      <c r="D82" s="66" t="s">
        <v>58</v>
      </c>
      <c r="E82" s="67"/>
      <c r="F82" s="139"/>
      <c r="H82" s="99" t="str">
        <f t="shared" si="4"/>
        <v/>
      </c>
    </row>
    <row r="83" spans="1:8" x14ac:dyDescent="0.3">
      <c r="B83" s="65" t="s">
        <v>56</v>
      </c>
      <c r="C83" s="66" t="s">
        <v>69</v>
      </c>
      <c r="D83" s="66" t="s">
        <v>58</v>
      </c>
      <c r="E83" s="67"/>
      <c r="F83" s="139"/>
      <c r="H83" s="99" t="str">
        <f t="shared" si="4"/>
        <v/>
      </c>
    </row>
    <row r="84" spans="1:8" x14ac:dyDescent="0.3">
      <c r="B84" s="65" t="s">
        <v>56</v>
      </c>
      <c r="C84" s="66" t="s">
        <v>70</v>
      </c>
      <c r="D84" s="66" t="s">
        <v>58</v>
      </c>
      <c r="E84" s="67"/>
      <c r="F84" s="139"/>
      <c r="H84" s="99" t="str">
        <f t="shared" si="4"/>
        <v/>
      </c>
    </row>
    <row r="85" spans="1:8" x14ac:dyDescent="0.3">
      <c r="B85" s="65" t="s">
        <v>56</v>
      </c>
      <c r="C85" s="66" t="s">
        <v>103</v>
      </c>
      <c r="D85" s="66" t="s">
        <v>58</v>
      </c>
      <c r="E85" s="67"/>
      <c r="F85" s="139"/>
      <c r="H85" s="99" t="str">
        <f t="shared" si="4"/>
        <v/>
      </c>
    </row>
    <row r="86" spans="1:8" x14ac:dyDescent="0.3">
      <c r="B86" s="65" t="s">
        <v>56</v>
      </c>
      <c r="C86" s="66" t="s">
        <v>72</v>
      </c>
      <c r="D86" s="66" t="s">
        <v>58</v>
      </c>
      <c r="E86" s="67"/>
      <c r="F86" s="139"/>
      <c r="H86" s="99" t="str">
        <f t="shared" si="4"/>
        <v/>
      </c>
    </row>
    <row r="87" spans="1:8" x14ac:dyDescent="0.3">
      <c r="B87" s="65" t="s">
        <v>56</v>
      </c>
      <c r="C87" s="66" t="s">
        <v>73</v>
      </c>
      <c r="D87" s="66" t="s">
        <v>58</v>
      </c>
      <c r="E87" s="67"/>
      <c r="F87" s="140" t="s">
        <v>74</v>
      </c>
      <c r="H87" s="99" t="str">
        <f t="shared" si="4"/>
        <v/>
      </c>
    </row>
    <row r="88" spans="1:8" x14ac:dyDescent="0.3">
      <c r="B88" s="248" t="s">
        <v>75</v>
      </c>
      <c r="C88" s="248"/>
      <c r="D88" s="248"/>
      <c r="E88" s="248"/>
      <c r="F88" s="249"/>
      <c r="G88" s="137"/>
      <c r="H88" s="99"/>
    </row>
    <row r="89" spans="1:8" x14ac:dyDescent="0.3">
      <c r="A89" s="70"/>
      <c r="B89" s="71" t="s">
        <v>48</v>
      </c>
      <c r="C89" s="257" t="s">
        <v>76</v>
      </c>
      <c r="D89" s="258"/>
      <c r="E89" s="258"/>
      <c r="F89" s="259"/>
      <c r="G89" s="143"/>
      <c r="H89" s="99"/>
    </row>
    <row r="90" spans="1:8" x14ac:dyDescent="0.3">
      <c r="B90" s="65" t="s">
        <v>56</v>
      </c>
      <c r="C90" s="66" t="s">
        <v>103</v>
      </c>
      <c r="D90" s="66" t="s">
        <v>58</v>
      </c>
      <c r="E90" s="67"/>
      <c r="F90" s="139"/>
      <c r="H90" s="99" t="str">
        <f>IF(AND(OR(ISTEXT($E90),$E90&lt;0,IF(ISTEXT($E90),"FALSE",INT($E90)&lt;&gt;$E90)),LEN($E90)&gt;0),"ERROR: Please enter an integer number ≥ 0",IF(AND($B$89="No",B90&lt;&gt;"Not applicable"),"ERROR: Source provided although there is no on-site electricity production", IF(AND($B90="Data available",ISBLANK($E90)),"Please provide a value",IF(AND($B90&lt;&gt;"Data available",NOT(ISBLANK($E90))),"ERROR: Value provided although data is not available/not applicable",""))))</f>
        <v/>
      </c>
    </row>
    <row r="91" spans="1:8" x14ac:dyDescent="0.3">
      <c r="B91" s="65" t="s">
        <v>56</v>
      </c>
      <c r="C91" s="66" t="s">
        <v>78</v>
      </c>
      <c r="D91" s="66" t="s">
        <v>58</v>
      </c>
      <c r="E91" s="67"/>
      <c r="F91" s="139"/>
      <c r="H91" s="99" t="str">
        <f t="shared" ref="H91:H94" si="5">IF(AND(OR(ISTEXT($E91),$E91&lt;0,IF(ISTEXT($E91),"FALSE",INT($E91)&lt;&gt;$E91)),LEN($E91)&gt;0),"ERROR: Please enter an integer number ≥ 0",IF(AND($B$89="No",B91&lt;&gt;"Not applicable"),"ERROR: Source provided although there is no on-site electricity production", IF(AND($B91="Data available",ISBLANK($E91)),"Please provide a value",IF(AND($B91&lt;&gt;"Data available",NOT(ISBLANK($E91))),"ERROR: Value provided although data is not available/not applicable",""))))</f>
        <v/>
      </c>
    </row>
    <row r="92" spans="1:8" x14ac:dyDescent="0.3">
      <c r="B92" s="65" t="s">
        <v>56</v>
      </c>
      <c r="C92" s="66" t="s">
        <v>79</v>
      </c>
      <c r="D92" s="66" t="s">
        <v>58</v>
      </c>
      <c r="E92" s="67"/>
      <c r="F92" s="139"/>
      <c r="H92" s="99" t="str">
        <f t="shared" si="5"/>
        <v/>
      </c>
    </row>
    <row r="93" spans="1:8" x14ac:dyDescent="0.3">
      <c r="B93" s="65" t="s">
        <v>56</v>
      </c>
      <c r="C93" s="66" t="s">
        <v>80</v>
      </c>
      <c r="D93" s="66" t="s">
        <v>58</v>
      </c>
      <c r="E93" s="67"/>
      <c r="F93" s="139"/>
      <c r="H93" s="99" t="str">
        <f t="shared" si="5"/>
        <v/>
      </c>
    </row>
    <row r="94" spans="1:8" x14ac:dyDescent="0.3">
      <c r="B94" s="65" t="s">
        <v>56</v>
      </c>
      <c r="C94" s="66" t="s">
        <v>73</v>
      </c>
      <c r="D94" s="66" t="s">
        <v>58</v>
      </c>
      <c r="E94" s="67"/>
      <c r="F94" s="140" t="s">
        <v>74</v>
      </c>
      <c r="G94" s="136"/>
      <c r="H94" s="100" t="str">
        <f t="shared" si="5"/>
        <v/>
      </c>
    </row>
    <row r="95" spans="1:8" s="81" customFormat="1" x14ac:dyDescent="0.3">
      <c r="B95" s="78"/>
      <c r="C95" s="79"/>
      <c r="D95" s="79"/>
      <c r="E95" s="79"/>
      <c r="F95" s="91"/>
      <c r="H95" s="82"/>
    </row>
    <row r="96" spans="1:8" ht="18" x14ac:dyDescent="0.3">
      <c r="B96" s="250" t="s">
        <v>285</v>
      </c>
      <c r="C96" s="250"/>
      <c r="D96" s="250"/>
      <c r="E96" s="250"/>
      <c r="F96" s="251"/>
      <c r="G96" s="144"/>
      <c r="H96" s="103" t="s">
        <v>40</v>
      </c>
    </row>
    <row r="97" spans="2:9" ht="15.6" x14ac:dyDescent="0.3">
      <c r="B97" s="3" t="s">
        <v>82</v>
      </c>
      <c r="C97" s="4" t="s">
        <v>83</v>
      </c>
      <c r="D97" s="4" t="s">
        <v>44</v>
      </c>
      <c r="E97" s="4" t="s">
        <v>54</v>
      </c>
      <c r="F97" s="4" t="s">
        <v>39</v>
      </c>
      <c r="G97" s="145"/>
      <c r="H97" s="104" t="str">
        <f>IF(COUNTIF(B98:B108,"Data available")+COUNTA(E98:E108)&gt;1,"Minimum 1 entry has been provided",IF(COUNTIF(B98:B108,"Data not available"),"Minimum 1 entry has been provided","No entries recorded for this category"))</f>
        <v>No entries recorded for this category</v>
      </c>
      <c r="I97" s="68"/>
    </row>
    <row r="98" spans="2:9" x14ac:dyDescent="0.3">
      <c r="B98" s="65" t="s">
        <v>56</v>
      </c>
      <c r="C98" s="66" t="s">
        <v>84</v>
      </c>
      <c r="D98" s="67"/>
      <c r="E98" s="67"/>
      <c r="F98" s="140"/>
      <c r="H98" s="99" t="str">
        <f>IF(AND(OR(ISTEXT($E98), $E98&lt;0, IF(ISTEXT($E98),"FALSE", INT($E98)&lt;&gt;$E98)),LEN($E98)&gt;0),"ERROR: Please enter an integer number ≥ 0", IF(AND($B98="Data available", ISBLANK($E98)), "Please provide a value", IF(AND($B98&lt;&gt;"Data available", NOT(ISBLANK($E98))), "ERROR: Value provided although data is not available/not applicable", "")))</f>
        <v/>
      </c>
    </row>
    <row r="99" spans="2:9" x14ac:dyDescent="0.3">
      <c r="B99" s="65" t="s">
        <v>56</v>
      </c>
      <c r="C99" s="66" t="s">
        <v>85</v>
      </c>
      <c r="D99" s="67"/>
      <c r="E99" s="67"/>
      <c r="F99" s="140"/>
      <c r="H99" s="99" t="str">
        <f>IF(AND(OR(ISTEXT($E99), $E99&lt;0, IF(ISTEXT($E99),"FALSE", INT($E99)&lt;&gt;$E99)),LEN($E99)&gt;0),"ERROR: Please enter an integer number ≥ 0", IF(AND($B99="Data available", ISBLANK($E99)), "Please provide a value", IF(AND($B99&lt;&gt;"Data available", NOT(ISBLANK($E99))), "ERROR: Value provided although data is not available/not applicable", "")))</f>
        <v/>
      </c>
    </row>
    <row r="100" spans="2:9" ht="28.8" x14ac:dyDescent="0.3">
      <c r="B100" s="65" t="s">
        <v>56</v>
      </c>
      <c r="C100" s="66" t="s">
        <v>86</v>
      </c>
      <c r="D100" s="67"/>
      <c r="E100" s="67"/>
      <c r="F100" s="195" t="s">
        <v>306</v>
      </c>
      <c r="H100" s="99" t="str">
        <f t="shared" ref="H100:H105" si="6">IF(AND(OR(ISTEXT($E100), $E100&lt;0, IF(ISTEXT($E100),"FALSE", INT($E100)&lt;&gt;$E100)),LEN($E100)&gt;0),"ERROR: Please enter an integer number ≥ 0", IF(AND($B100="Data available", ISBLANK($E100)), "Please provide a value", IF(AND($B100&lt;&gt;"Data available", NOT(ISBLANK($E100))), "ERROR: Value provided although data is not available/not applicable", "")))</f>
        <v/>
      </c>
    </row>
    <row r="101" spans="2:9" ht="57.6" x14ac:dyDescent="0.3">
      <c r="B101" s="65" t="s">
        <v>56</v>
      </c>
      <c r="C101" s="66" t="s">
        <v>87</v>
      </c>
      <c r="D101" s="66" t="s">
        <v>58</v>
      </c>
      <c r="E101" s="67"/>
      <c r="F101" s="195" t="s">
        <v>305</v>
      </c>
      <c r="H101" s="99" t="str">
        <f t="shared" si="6"/>
        <v/>
      </c>
    </row>
    <row r="102" spans="2:9" x14ac:dyDescent="0.3">
      <c r="B102" s="65" t="s">
        <v>56</v>
      </c>
      <c r="C102" s="66" t="s">
        <v>88</v>
      </c>
      <c r="D102" s="196"/>
      <c r="E102" s="67"/>
      <c r="F102" s="140"/>
      <c r="H102" s="99" t="str">
        <f t="shared" si="6"/>
        <v/>
      </c>
    </row>
    <row r="103" spans="2:9" x14ac:dyDescent="0.3">
      <c r="B103" s="65" t="s">
        <v>56</v>
      </c>
      <c r="C103" s="66" t="s">
        <v>68</v>
      </c>
      <c r="D103" s="67"/>
      <c r="E103" s="67"/>
      <c r="F103" s="140"/>
      <c r="H103" s="99" t="str">
        <f t="shared" si="6"/>
        <v/>
      </c>
    </row>
    <row r="104" spans="2:9" x14ac:dyDescent="0.3">
      <c r="B104" s="65" t="s">
        <v>56</v>
      </c>
      <c r="C104" s="66" t="s">
        <v>89</v>
      </c>
      <c r="D104" s="67"/>
      <c r="E104" s="67"/>
      <c r="F104" s="140"/>
      <c r="H104" s="99" t="str">
        <f t="shared" si="6"/>
        <v/>
      </c>
    </row>
    <row r="105" spans="2:9" x14ac:dyDescent="0.3">
      <c r="B105" s="65" t="s">
        <v>56</v>
      </c>
      <c r="C105" s="66" t="s">
        <v>90</v>
      </c>
      <c r="D105" s="67"/>
      <c r="E105" s="67"/>
      <c r="F105" s="140"/>
      <c r="H105" s="99" t="str">
        <f t="shared" si="6"/>
        <v/>
      </c>
    </row>
    <row r="106" spans="2:9" x14ac:dyDescent="0.3">
      <c r="B106" s="65" t="s">
        <v>56</v>
      </c>
      <c r="C106" s="66" t="s">
        <v>91</v>
      </c>
      <c r="D106" s="66" t="s">
        <v>58</v>
      </c>
      <c r="E106" s="67"/>
      <c r="F106" s="142"/>
      <c r="H106" s="99" t="str">
        <f>IF(AND(OR(ISTEXT($E106), $E106&lt;0, IF(ISTEXT($E106),"FALSE", INT($E106)&lt;&gt;$E106)),LEN($E106)&gt;0),"ERROR: Please enter an integer number ≥ 0", IF(AND($B106="Data available", ISBLANK($E106)), "Please provide a value", IF(AND($B106&lt;&gt;"Data available", NOT(ISBLANK($E106))), "ERROR: Value provided although data is not available/not applicable", "")))</f>
        <v/>
      </c>
    </row>
    <row r="107" spans="2:9" x14ac:dyDescent="0.3">
      <c r="B107" s="65" t="s">
        <v>56</v>
      </c>
      <c r="C107" s="72" t="s">
        <v>92</v>
      </c>
      <c r="D107" s="196"/>
      <c r="E107" s="67"/>
      <c r="F107" s="142"/>
      <c r="H107" s="99" t="str">
        <f t="shared" ref="H107" si="7">IF(AND(OR(ISTEXT($E107), $E107&lt;0, IF(ISTEXT($E107),"FALSE", INT($E107)&lt;&gt;$E107)),LEN($E107)&gt;0),"ERROR: Please enter an integer number ≥ 0", IF(AND($B107="Data available", ISBLANK($E107)), "Please provide a value", IF(AND($B107&lt;&gt;"Data available", NOT(ISBLANK($E107))), "ERROR: Value provided although data is not available/not applicable", "")))</f>
        <v/>
      </c>
    </row>
    <row r="108" spans="2:9" x14ac:dyDescent="0.3">
      <c r="B108" s="65" t="s">
        <v>56</v>
      </c>
      <c r="C108" s="66" t="s">
        <v>93</v>
      </c>
      <c r="D108" s="77"/>
      <c r="E108" s="67"/>
      <c r="F108" s="140" t="s">
        <v>74</v>
      </c>
      <c r="G108" s="136"/>
      <c r="H108" s="100" t="str">
        <f>IF(AND(OR(ISTEXT($E108), $E108&lt;0, IF(ISTEXT($E108),"FALSE", INT($E108)&lt;&gt;$E108)),LEN($E108)&gt;0),"ERROR: Please enter an integer number ≥ 0", IF(AND($B108="Data available", ISBLANK($E108)), "Please provide a value", IF(AND($B108&lt;&gt;"Data available", NOT(ISBLANK($E108))), "ERROR: Value provided although data is not available/not applicable", "")))</f>
        <v/>
      </c>
    </row>
    <row r="109" spans="2:9" s="81" customFormat="1" x14ac:dyDescent="0.3">
      <c r="B109" s="88"/>
      <c r="C109" s="89"/>
      <c r="D109" s="89"/>
      <c r="E109" s="89"/>
      <c r="F109" s="90"/>
      <c r="H109" s="82"/>
    </row>
    <row r="110" spans="2:9" ht="18" x14ac:dyDescent="0.3">
      <c r="B110" s="250" t="s">
        <v>286</v>
      </c>
      <c r="C110" s="250"/>
      <c r="D110" s="250"/>
      <c r="E110" s="250"/>
      <c r="F110" s="251"/>
      <c r="G110" s="144"/>
      <c r="H110" s="103" t="s">
        <v>40</v>
      </c>
    </row>
    <row r="111" spans="2:9" ht="15.6" x14ac:dyDescent="0.3">
      <c r="B111" s="3" t="s">
        <v>82</v>
      </c>
      <c r="C111" s="4" t="s">
        <v>83</v>
      </c>
      <c r="D111" s="4" t="s">
        <v>44</v>
      </c>
      <c r="E111" s="4" t="s">
        <v>54</v>
      </c>
      <c r="F111" s="4" t="s">
        <v>39</v>
      </c>
      <c r="G111" s="145"/>
      <c r="H111" s="104" t="str">
        <f>IF(COUNTIF(B113:B116,"Data available")+COUNTA(E113:E116)&gt;1,"Minimum 1 entry has been provided",IF(COUNTIF(B113:B116,"Data not available"),"Minimum 1 entry has been provided",IF(B112="No","Minimum 1 entry has been provided","No entries recorded for this category")))</f>
        <v>No entries recorded for this category</v>
      </c>
    </row>
    <row r="112" spans="2:9" x14ac:dyDescent="0.3">
      <c r="B112" s="65" t="s">
        <v>48</v>
      </c>
      <c r="C112" s="254" t="s">
        <v>95</v>
      </c>
      <c r="D112" s="255"/>
      <c r="E112" s="255"/>
      <c r="F112" s="256"/>
      <c r="G112" s="146"/>
      <c r="H112" s="99"/>
    </row>
    <row r="113" spans="2:8" x14ac:dyDescent="0.3">
      <c r="B113" s="65" t="s">
        <v>56</v>
      </c>
      <c r="C113" s="72" t="s">
        <v>96</v>
      </c>
      <c r="D113" s="66" t="s">
        <v>58</v>
      </c>
      <c r="E113" s="67"/>
      <c r="F113" s="142"/>
      <c r="H113" s="99" t="str">
        <f>IF(AND(OR(ISTEXT($E113),$E113&lt;0,IF(ISTEXT($E113),"FALSE",INT($E113)&lt;&gt;$E113)),LEN($E113)&gt;0),"ERROR: Please enter an integer number ≥ 0",IF(AND($B$112="No",B113&lt;&gt;"Not applicable"),"ERROR: Source provided although there is no cooling available", IF(AND($B113="Data available",ISBLANK($E113)),"Please provide a value",IF(AND($B113&lt;&gt;"Data available",NOT(ISBLANK($E113))),"ERROR: Value provided although data is not available/not applicable",""))))</f>
        <v/>
      </c>
    </row>
    <row r="114" spans="2:8" x14ac:dyDescent="0.3">
      <c r="B114" s="65" t="s">
        <v>56</v>
      </c>
      <c r="C114" s="72" t="s">
        <v>92</v>
      </c>
      <c r="D114" s="77"/>
      <c r="E114" s="67"/>
      <c r="F114" s="142"/>
      <c r="H114" s="99" t="str">
        <f t="shared" ref="H114:H116" si="8">IF(AND(OR(ISTEXT($E114),$E114&lt;0,IF(ISTEXT($E114),"FALSE",INT($E114)&lt;&gt;$E114)),LEN($E114)&gt;0),"ERROR: Please enter an integer number ≥ 0",IF(AND($B$112="No",B114&lt;&gt;"Not applicable"),"ERROR: Source provided although there is no cooling available", IF(AND($B114="Data available",ISBLANK($E114)),"Please provide a value",IF(AND($B114&lt;&gt;"Data available",NOT(ISBLANK($E114))),"ERROR: Value provided although data is not available/not applicable",""))))</f>
        <v/>
      </c>
    </row>
    <row r="115" spans="2:8" x14ac:dyDescent="0.3">
      <c r="B115" s="65" t="s">
        <v>56</v>
      </c>
      <c r="C115" s="83" t="s">
        <v>97</v>
      </c>
      <c r="D115" s="67"/>
      <c r="E115" s="67"/>
      <c r="F115" s="140" t="s">
        <v>98</v>
      </c>
      <c r="H115" s="99" t="str">
        <f t="shared" si="8"/>
        <v/>
      </c>
    </row>
    <row r="116" spans="2:8" x14ac:dyDescent="0.3">
      <c r="B116" s="65" t="s">
        <v>56</v>
      </c>
      <c r="C116" s="83" t="s">
        <v>73</v>
      </c>
      <c r="D116" s="67"/>
      <c r="E116" s="67"/>
      <c r="F116" s="140" t="s">
        <v>74</v>
      </c>
      <c r="G116" s="136"/>
      <c r="H116" s="100" t="str">
        <f t="shared" si="8"/>
        <v/>
      </c>
    </row>
    <row r="117" spans="2:8" s="81" customFormat="1" x14ac:dyDescent="0.3">
      <c r="B117" s="78"/>
      <c r="C117" s="84"/>
      <c r="D117" s="78"/>
      <c r="E117" s="78"/>
      <c r="F117" s="80"/>
      <c r="H117" s="82"/>
    </row>
    <row r="118" spans="2:8" ht="18" x14ac:dyDescent="0.3">
      <c r="B118" s="250" t="s">
        <v>287</v>
      </c>
      <c r="C118" s="250"/>
      <c r="D118" s="250"/>
      <c r="E118" s="250"/>
      <c r="F118" s="251"/>
      <c r="G118" s="144"/>
      <c r="H118" s="103" t="s">
        <v>40</v>
      </c>
    </row>
    <row r="119" spans="2:8" ht="15.6" x14ac:dyDescent="0.3">
      <c r="B119" s="3" t="s">
        <v>82</v>
      </c>
      <c r="C119" s="4" t="s">
        <v>83</v>
      </c>
      <c r="D119" s="4" t="s">
        <v>44</v>
      </c>
      <c r="E119" s="4" t="s">
        <v>54</v>
      </c>
      <c r="F119" s="4" t="s">
        <v>39</v>
      </c>
      <c r="G119" s="145"/>
      <c r="H119" s="104" t="str">
        <f>IF(COUNTIF(B120,"Data available")+COUNTA(E120)&gt;1,"Minimum 1 entry has been provided",IF(COUNTIF(B120,"Data not available"),"Minimum 1 entry has been provided","No entries recorded for this category"))</f>
        <v>No entries recorded for this category</v>
      </c>
    </row>
    <row r="120" spans="2:8" x14ac:dyDescent="0.3">
      <c r="B120" s="65" t="s">
        <v>56</v>
      </c>
      <c r="C120" s="66" t="s">
        <v>100</v>
      </c>
      <c r="D120" s="67"/>
      <c r="E120" s="67"/>
      <c r="F120" s="142"/>
      <c r="G120" s="136"/>
      <c r="H120" s="100" t="str">
        <f>IF(AND(OR(ISTEXT($E121), $E121&lt;0, IF(ISTEXT($E121),"FALSE", INT($E121)&lt;&gt;$E121)),LEN($E121)&gt;0),"ERROR: Please enter an integer number ≥ 0", IF(AND($B121="Data available", ISBLANK($E121)), "Please provide a value", IF(AND($B121&lt;&gt;"Data available", NOT(ISBLANK($E121))), "ERROR: Value provided although data is not available/not applicable", "")))</f>
        <v/>
      </c>
    </row>
    <row r="121" spans="2:8" x14ac:dyDescent="0.3">
      <c r="B121" s="85"/>
      <c r="C121" s="86"/>
      <c r="D121" s="59"/>
    </row>
    <row r="123" spans="2:8" x14ac:dyDescent="0.3">
      <c r="B123" s="87"/>
    </row>
    <row r="124" spans="2:8" x14ac:dyDescent="0.3">
      <c r="B124" s="87"/>
    </row>
    <row r="125" spans="2:8" x14ac:dyDescent="0.3">
      <c r="B125" s="128" t="s">
        <v>104</v>
      </c>
    </row>
    <row r="126" spans="2:8" x14ac:dyDescent="0.3">
      <c r="B126" s="129" t="s">
        <v>105</v>
      </c>
    </row>
    <row r="127" spans="2:8" x14ac:dyDescent="0.3">
      <c r="B127" s="128" t="s">
        <v>106</v>
      </c>
    </row>
    <row r="128" spans="2:8" x14ac:dyDescent="0.3">
      <c r="B128" s="128" t="s">
        <v>107</v>
      </c>
    </row>
    <row r="129" spans="2:2" x14ac:dyDescent="0.3">
      <c r="B129" s="128" t="s">
        <v>108</v>
      </c>
    </row>
    <row r="130" spans="2:2" x14ac:dyDescent="0.3">
      <c r="B130" s="128" t="s">
        <v>109</v>
      </c>
    </row>
    <row r="131" spans="2:2" x14ac:dyDescent="0.3">
      <c r="B131" s="128" t="s">
        <v>110</v>
      </c>
    </row>
  </sheetData>
  <sheetProtection algorithmName="SHA-512" hashValue="NuSvGJxBa5vQJ0YWhPH6k+VN7+8L9sF70SJvhNRPfMZSvECsYX+UWMXGs1hqpscZFhDM71IyK3fBCCxGfexuLQ==" saltValue="G3UHPhSVSCoOZz0YSrUg3A==" spinCount="100000" sheet="1" selectLockedCells="1"/>
  <mergeCells count="21">
    <mergeCell ref="B96:F96"/>
    <mergeCell ref="B110:F110"/>
    <mergeCell ref="B118:F118"/>
    <mergeCell ref="B67:F67"/>
    <mergeCell ref="B69:F69"/>
    <mergeCell ref="B71:F71"/>
    <mergeCell ref="B88:F88"/>
    <mergeCell ref="C112:F112"/>
    <mergeCell ref="C89:F89"/>
    <mergeCell ref="B38:F38"/>
    <mergeCell ref="B52:F52"/>
    <mergeCell ref="B60:F60"/>
    <mergeCell ref="B11:F11"/>
    <mergeCell ref="B13:F13"/>
    <mergeCell ref="C54:F54"/>
    <mergeCell ref="C31:F31"/>
    <mergeCell ref="B2:H2"/>
    <mergeCell ref="B4:H4"/>
    <mergeCell ref="B5:H6"/>
    <mergeCell ref="B8:H8"/>
    <mergeCell ref="B30:F30"/>
  </mergeCells>
  <conditionalFormatting sqref="D40:D42 D44:D47 D49:D50 D56:D58 D104:D105">
    <cfRule type="expression" dxfId="320" priority="206">
      <formula>$B40="Data available"</formula>
    </cfRule>
  </conditionalFormatting>
  <conditionalFormatting sqref="D62">
    <cfRule type="expression" dxfId="319" priority="55">
      <formula>AND($B62&lt;&gt;"Data available", NOT(ISBLANK($D62)))</formula>
    </cfRule>
    <cfRule type="expression" dxfId="318" priority="56">
      <formula>$B62="Data available"</formula>
    </cfRule>
  </conditionalFormatting>
  <conditionalFormatting sqref="D98:D100">
    <cfRule type="expression" dxfId="317" priority="54">
      <formula>AND($B98&lt;&gt;"Data available", NOT(ISBLANK($D98)))</formula>
    </cfRule>
    <cfRule type="expression" dxfId="316" priority="65">
      <formula>$B98="Data available"</formula>
    </cfRule>
  </conditionalFormatting>
  <conditionalFormatting sqref="D103 D108">
    <cfRule type="expression" dxfId="315" priority="370">
      <formula>$B102="Data available"</formula>
    </cfRule>
    <cfRule type="expression" dxfId="314" priority="369">
      <formula>AND($B102&lt;&gt;"Data available", NOT(ISBLANK($D103)))</formula>
    </cfRule>
  </conditionalFormatting>
  <conditionalFormatting sqref="D104:D105 D40:D42 D44:D47 D49:D50 D56:D58">
    <cfRule type="expression" dxfId="313" priority="201">
      <formula>AND($B40&lt;&gt;"Data available", NOT(ISBLANK($D40)))</formula>
    </cfRule>
  </conditionalFormatting>
  <conditionalFormatting sqref="D114:D116">
    <cfRule type="expression" dxfId="312" priority="47">
      <formula>AND($B114&lt;&gt;"Data available", NOT(ISBLANK($D114)))</formula>
    </cfRule>
    <cfRule type="expression" dxfId="311" priority="53">
      <formula>$B114="Data available"</formula>
    </cfRule>
  </conditionalFormatting>
  <conditionalFormatting sqref="D120">
    <cfRule type="expression" dxfId="310" priority="44">
      <formula>AND($B120&lt;&gt;"Data available", NOT(ISBLANK($D120)))</formula>
    </cfRule>
    <cfRule type="expression" dxfId="309" priority="45">
      <formula>$B120="Data available"</formula>
    </cfRule>
  </conditionalFormatting>
  <conditionalFormatting sqref="E14:E29 E32:E36 E40:E50 E55:E58 E62 E90:E94 E98:E108 E113:E116 E120">
    <cfRule type="expression" dxfId="308" priority="227">
      <formula>$B14="Data available"</formula>
    </cfRule>
  </conditionalFormatting>
  <conditionalFormatting sqref="E72:E87">
    <cfRule type="expression" dxfId="307" priority="192">
      <formula>AND($B72="Data available", $E72&lt;&gt;INT($E72))</formula>
    </cfRule>
    <cfRule type="expression" dxfId="306" priority="191">
      <formula>AND($B72&lt;&gt;"Data available", NOT(ISBLANK($E72)))</formula>
    </cfRule>
    <cfRule type="expression" dxfId="305" priority="202">
      <formula>$B72="Data available"</formula>
    </cfRule>
    <cfRule type="expression" dxfId="304" priority="197">
      <formula>AND($B72="Data available", ISTEXT($E72))</formula>
    </cfRule>
    <cfRule type="expression" dxfId="303" priority="193">
      <formula>AND($B72="Data available", $E72&lt;0)</formula>
    </cfRule>
  </conditionalFormatting>
  <conditionalFormatting sqref="E90:E94 E98:E108 E113:E116 E120 E14:E29 E32:E36 E40:E50 E55:E58 E62">
    <cfRule type="expression" dxfId="302" priority="213">
      <formula>AND($B14="Data available", ISTEXT($E14))</formula>
    </cfRule>
    <cfRule type="expression" dxfId="301" priority="205">
      <formula>AND($B14="Data available", $E14&lt;0)</formula>
    </cfRule>
    <cfRule type="expression" dxfId="300" priority="204">
      <formula>AND($B14="Data available", $E14&lt;&gt;INT($E14))</formula>
    </cfRule>
    <cfRule type="expression" dxfId="299" priority="203">
      <formula>AND($B14&lt;&gt;"Data available", NOT(ISBLANK($E14)))</formula>
    </cfRule>
  </conditionalFormatting>
  <conditionalFormatting sqref="F14:F19">
    <cfRule type="expression" dxfId="298" priority="8">
      <formula>$B14="Data available"</formula>
    </cfRule>
  </conditionalFormatting>
  <conditionalFormatting sqref="F29">
    <cfRule type="expression" dxfId="297" priority="11">
      <formula>$B29="Data available"</formula>
    </cfRule>
  </conditionalFormatting>
  <conditionalFormatting sqref="F36">
    <cfRule type="expression" dxfId="296" priority="211">
      <formula>$B36="Data available"</formula>
    </cfRule>
  </conditionalFormatting>
  <conditionalFormatting sqref="F42">
    <cfRule type="expression" dxfId="295" priority="1">
      <formula>$B42="Data available"</formula>
    </cfRule>
  </conditionalFormatting>
  <conditionalFormatting sqref="F43">
    <cfRule type="expression" dxfId="294" priority="3">
      <formula>$B$42="Data available"</formula>
    </cfRule>
  </conditionalFormatting>
  <conditionalFormatting sqref="F50">
    <cfRule type="expression" dxfId="293" priority="210">
      <formula>$B50="Data available"</formula>
    </cfRule>
  </conditionalFormatting>
  <conditionalFormatting sqref="F57:F58">
    <cfRule type="expression" dxfId="292" priority="57">
      <formula>$B57="Data available"</formula>
    </cfRule>
  </conditionalFormatting>
  <conditionalFormatting sqref="F72:F77">
    <cfRule type="expression" dxfId="291" priority="6">
      <formula>$B72="Data available"</formula>
    </cfRule>
  </conditionalFormatting>
  <conditionalFormatting sqref="F87">
    <cfRule type="expression" dxfId="290" priority="200">
      <formula>$B87="Data available"</formula>
    </cfRule>
  </conditionalFormatting>
  <conditionalFormatting sqref="F94">
    <cfRule type="expression" dxfId="289" priority="199">
      <formula>$B94="Data available"</formula>
    </cfRule>
  </conditionalFormatting>
  <conditionalFormatting sqref="F100">
    <cfRule type="expression" dxfId="288" priority="10">
      <formula>$B100="Data available"</formula>
    </cfRule>
  </conditionalFormatting>
  <conditionalFormatting sqref="F101">
    <cfRule type="expression" dxfId="287" priority="4">
      <formula>$B$42="Data available"</formula>
    </cfRule>
  </conditionalFormatting>
  <conditionalFormatting sqref="F108">
    <cfRule type="expression" dxfId="286" priority="198">
      <formula>$B108="Data available"</formula>
    </cfRule>
  </conditionalFormatting>
  <conditionalFormatting sqref="F115:F116">
    <cfRule type="expression" dxfId="285" priority="46">
      <formula>$B115="Data available"</formula>
    </cfRule>
  </conditionalFormatting>
  <conditionalFormatting sqref="G14:G29">
    <cfRule type="expression" dxfId="284" priority="186">
      <formula>AND($B14="Not applicable", ISBLANK($E14))</formula>
    </cfRule>
    <cfRule type="expression" dxfId="283" priority="179">
      <formula>AND($B14="Data available", $E14&lt;&gt;INT($E14))</formula>
    </cfRule>
    <cfRule type="expression" dxfId="282" priority="185">
      <formula>OR($B14&lt;&gt;"Not applicable", NOT(ISBLANK($E14)))</formula>
    </cfRule>
    <cfRule type="expression" dxfId="281" priority="184">
      <formula>AND($B14="Data available", ISTEXT($E14))</formula>
    </cfRule>
    <cfRule type="expression" dxfId="280" priority="183">
      <formula>AND($B14="Data available", $E14&lt;0)</formula>
    </cfRule>
    <cfRule type="expression" dxfId="279" priority="178">
      <formula>AND($B14="Data available", ISBLANK($E14))</formula>
    </cfRule>
    <cfRule type="expression" dxfId="278" priority="177">
      <formula>AND($B14&lt;&gt;"Data available", NOT(ISBLANK($E14)))</formula>
    </cfRule>
  </conditionalFormatting>
  <conditionalFormatting sqref="G31">
    <cfRule type="expression" dxfId="277" priority="24">
      <formula>B31="Yes"</formula>
    </cfRule>
    <cfRule type="expression" dxfId="276" priority="25">
      <formula>$B31="No"</formula>
    </cfRule>
  </conditionalFormatting>
  <conditionalFormatting sqref="G32:G36">
    <cfRule type="expression" dxfId="275" priority="27">
      <formula>AND($B$31="No", $B32&lt;&gt;"Not applicable")</formula>
    </cfRule>
    <cfRule type="expression" dxfId="274" priority="175">
      <formula>OR($B32&lt;&gt;"Not applicable", NOT(ISBLANK($E32)))</formula>
    </cfRule>
    <cfRule type="expression" dxfId="273" priority="174">
      <formula>AND($B32="Data available", ISTEXT($E32))</formula>
    </cfRule>
    <cfRule type="expression" dxfId="272" priority="173">
      <formula>AND($B32="Data available", $E32&lt;0)</formula>
    </cfRule>
    <cfRule type="expression" dxfId="271" priority="172">
      <formula>AND($B32="Data available", $E32&lt;&gt;INT($E32))</formula>
    </cfRule>
    <cfRule type="expression" dxfId="270" priority="171">
      <formula>AND($B32&lt;&gt;"Data available", NOT(ISBLANK($E32)))</formula>
    </cfRule>
    <cfRule type="expression" dxfId="269" priority="170">
      <formula>AND($B32="Data available", ISBLANK($E32))</formula>
    </cfRule>
    <cfRule type="expression" dxfId="268" priority="176">
      <formula>AND($B32="Not applicable", ISBLANK($E32))</formula>
    </cfRule>
  </conditionalFormatting>
  <conditionalFormatting sqref="G40:G50 G98:G108">
    <cfRule type="expression" dxfId="267" priority="169">
      <formula>AND($B40="Not applicable", ISBLANK($E40))</formula>
    </cfRule>
    <cfRule type="expression" dxfId="266" priority="168">
      <formula>OR($B40&lt;&gt;"Not applicable", NOT(ISBLANK($E40)))</formula>
    </cfRule>
  </conditionalFormatting>
  <conditionalFormatting sqref="G54">
    <cfRule type="expression" dxfId="265" priority="42">
      <formula>$B54="No"</formula>
    </cfRule>
    <cfRule type="expression" dxfId="264" priority="41">
      <formula>B54="Yes"</formula>
    </cfRule>
  </conditionalFormatting>
  <conditionalFormatting sqref="G55:G58">
    <cfRule type="expression" dxfId="263" priority="162">
      <formula>AND($B55="Not applicable", ISBLANK($E55))</formula>
    </cfRule>
    <cfRule type="expression" dxfId="262" priority="157">
      <formula>AND($B55&lt;&gt;"Data available", NOT(ISBLANK($E55)))</formula>
    </cfRule>
    <cfRule type="expression" dxfId="261" priority="156">
      <formula>AND($B55="Data available", ISBLANK($E55))</formula>
    </cfRule>
    <cfRule type="expression" dxfId="260" priority="26">
      <formula>AND($B$54="No", $B55&lt;&gt;"Not applicable")</formula>
    </cfRule>
    <cfRule type="expression" dxfId="259" priority="158">
      <formula>AND($B55="Data available", $E55&lt;&gt;INT($E55))</formula>
    </cfRule>
    <cfRule type="expression" dxfId="258" priority="159">
      <formula>AND($B55="Data available", $E55&lt;0)</formula>
    </cfRule>
    <cfRule type="expression" dxfId="257" priority="160">
      <formula>AND($B55="Data available", ISTEXT($E55))</formula>
    </cfRule>
    <cfRule type="expression" dxfId="256" priority="161">
      <formula>OR($B55&lt;&gt;"Not applicable", NOT(ISBLANK($E55)))</formula>
    </cfRule>
  </conditionalFormatting>
  <conditionalFormatting sqref="G62">
    <cfRule type="expression" dxfId="255" priority="150">
      <formula>AND($B62&lt;&gt;"Data available", NOT(ISBLANK($E62)))</formula>
    </cfRule>
    <cfRule type="expression" dxfId="254" priority="149">
      <formula>AND($B62="Data available", ISBLANK($E62))</formula>
    </cfRule>
    <cfRule type="expression" dxfId="253" priority="155">
      <formula>$B62="Not applicable"</formula>
    </cfRule>
    <cfRule type="expression" dxfId="252" priority="151">
      <formula>AND($B62="Data available", $E62&lt;&gt;INT($E62))</formula>
    </cfRule>
    <cfRule type="expression" dxfId="251" priority="152">
      <formula>AND($B62="Data available", $E62&lt;0)</formula>
    </cfRule>
    <cfRule type="expression" dxfId="250" priority="153">
      <formula>AND($B62="Data available", ISTEXT($E62))</formula>
    </cfRule>
    <cfRule type="expression" dxfId="249" priority="154">
      <formula>OR($B62&lt;&gt;"Not applicable", NOT(ISBLANK($E62)))</formula>
    </cfRule>
  </conditionalFormatting>
  <conditionalFormatting sqref="G72:G87">
    <cfRule type="expression" dxfId="248" priority="126">
      <formula>AND($B72="Data available", ISBLANK($E72))</formula>
    </cfRule>
    <cfRule type="expression" dxfId="247" priority="128">
      <formula>AND($B72="Data available", $E72&lt;&gt;INT($E72))</formula>
    </cfRule>
    <cfRule type="expression" dxfId="246" priority="190">
      <formula>AND($B72="Not applicable", ISBLANK($E72))</formula>
    </cfRule>
    <cfRule type="expression" dxfId="245" priority="131">
      <formula>OR($B72&lt;&gt;"Not applicable", NOT(ISBLANK($E72)))</formula>
    </cfRule>
    <cfRule type="expression" dxfId="244" priority="130">
      <formula>AND($B72="Data available", ISTEXT($E72))</formula>
    </cfRule>
    <cfRule type="expression" dxfId="243" priority="129">
      <formula>AND($B72="Data available", $E72&lt;0)</formula>
    </cfRule>
    <cfRule type="expression" dxfId="242" priority="127">
      <formula>AND($B72&lt;&gt;"Data available", NOT(ISBLANK($E72)))</formula>
    </cfRule>
  </conditionalFormatting>
  <conditionalFormatting sqref="G89">
    <cfRule type="expression" dxfId="241" priority="38">
      <formula>OR($B89="No")</formula>
    </cfRule>
    <cfRule type="expression" dxfId="240" priority="37">
      <formula>B89="Yes"</formula>
    </cfRule>
  </conditionalFormatting>
  <conditionalFormatting sqref="G90:G94">
    <cfRule type="expression" dxfId="239" priority="122">
      <formula>AND($B90="Data available", $E90&lt;0)</formula>
    </cfRule>
    <cfRule type="expression" dxfId="238" priority="123">
      <formula>AND($B90="Data available", ISTEXT($E90))</formula>
    </cfRule>
    <cfRule type="expression" dxfId="237" priority="124">
      <formula>OR($B90&lt;&gt;"Not applicable", NOT(ISBLANK($E90)))</formula>
    </cfRule>
    <cfRule type="expression" dxfId="236" priority="35">
      <formula>AND($B$89="No", $B90&lt;&gt;"Not applicable")</formula>
    </cfRule>
    <cfRule type="expression" dxfId="235" priority="125">
      <formula>AND($B90="Not applicable", ISBLANK($E90))</formula>
    </cfRule>
    <cfRule type="expression" dxfId="234" priority="121">
      <formula>AND($B90="Data available", $E90&lt;&gt;INT($E90))</formula>
    </cfRule>
    <cfRule type="expression" dxfId="233" priority="120">
      <formula>AND($B90&lt;&gt;"Data available", NOT(ISBLANK($E90)))</formula>
    </cfRule>
    <cfRule type="expression" dxfId="232" priority="119">
      <formula>AND($B90="Data available", ISBLANK($E90))</formula>
    </cfRule>
  </conditionalFormatting>
  <conditionalFormatting sqref="G98:G108 G40:G50">
    <cfRule type="expression" dxfId="231" priority="165">
      <formula>AND($B40="Data available", $E40&lt;&gt;INT($E40))</formula>
    </cfRule>
    <cfRule type="expression" dxfId="230" priority="166">
      <formula>AND($B40="Data available", $E40&lt;0)</formula>
    </cfRule>
    <cfRule type="expression" dxfId="229" priority="164">
      <formula>AND($B40&lt;&gt;"Data available", NOT(ISBLANK($E40)))</formula>
    </cfRule>
    <cfRule type="expression" dxfId="228" priority="167">
      <formula>AND($B40="Data available", ISTEXT($E40))</formula>
    </cfRule>
    <cfRule type="expression" dxfId="227" priority="163">
      <formula>AND($B40="Data available", ISBLANK($E40))</formula>
    </cfRule>
  </conditionalFormatting>
  <conditionalFormatting sqref="G112">
    <cfRule type="expression" dxfId="226" priority="39">
      <formula>OR($B112="No")</formula>
    </cfRule>
    <cfRule type="expression" dxfId="225" priority="43">
      <formula>B112="Yes"</formula>
    </cfRule>
  </conditionalFormatting>
  <conditionalFormatting sqref="G113:G116">
    <cfRule type="expression" dxfId="224" priority="33">
      <formula>AND($B$112="No", $B113&lt;&gt;"Not applicable")</formula>
    </cfRule>
    <cfRule type="expression" dxfId="223" priority="66">
      <formula>AND($B113="Data available", ISBLANK($E113))</formula>
    </cfRule>
    <cfRule type="expression" dxfId="222" priority="67">
      <formula>AND($B113&lt;&gt;"Data available", NOT(ISBLANK($E113)))</formula>
    </cfRule>
    <cfRule type="expression" dxfId="221" priority="74">
      <formula>AND($B113="Not applicable", ISBLANK($E113))</formula>
    </cfRule>
    <cfRule type="expression" dxfId="220" priority="71">
      <formula>OR($B113&lt;&gt;"Not applicable", NOT(ISBLANK($E113)))</formula>
    </cfRule>
    <cfRule type="expression" dxfId="219" priority="70">
      <formula>AND($B113="Data available", ISTEXT($E113))</formula>
    </cfRule>
    <cfRule type="expression" dxfId="218" priority="69">
      <formula>AND($B113="Data available", $E113&lt;0)</formula>
    </cfRule>
    <cfRule type="expression" dxfId="217" priority="68">
      <formula>AND($B113="Data available", $E113&lt;&gt;INT($E113))</formula>
    </cfRule>
  </conditionalFormatting>
  <conditionalFormatting sqref="G120">
    <cfRule type="expression" dxfId="216" priority="75">
      <formula>AND($B120="Data available", ISBLANK($E120))</formula>
    </cfRule>
    <cfRule type="expression" dxfId="215" priority="76">
      <formula>AND($B120&lt;&gt;"Data available", NOT(ISBLANK($E120)))</formula>
    </cfRule>
    <cfRule type="expression" dxfId="214" priority="88">
      <formula>AND($B120="Not applicable", ISBLANK($E120))</formula>
    </cfRule>
    <cfRule type="expression" dxfId="213" priority="80">
      <formula>OR($B120&lt;&gt;"Not applicable", NOT(ISBLANK($E120)))</formula>
    </cfRule>
    <cfRule type="expression" dxfId="212" priority="79">
      <formula>AND($B120="Data available", ISTEXT($E120))</formula>
    </cfRule>
    <cfRule type="expression" dxfId="211" priority="78">
      <formula>AND($B120="Data available", $E120&lt;0)</formula>
    </cfRule>
    <cfRule type="expression" dxfId="210" priority="77">
      <formula>AND($B120="Data available", $E120&lt;&gt;INT($E120))</formula>
    </cfRule>
  </conditionalFormatting>
  <conditionalFormatting sqref="G12:H12">
    <cfRule type="expression" dxfId="209" priority="219">
      <formula>$H12="Minimum 2 entries have been provided"</formula>
    </cfRule>
    <cfRule type="expression" dxfId="208" priority="218">
      <formula>$H$12="No entries recorded for this category"</formula>
    </cfRule>
    <cfRule type="expression" dxfId="207" priority="217">
      <formula>$H$12="Only one entry has been provided for the two sub-categories"</formula>
    </cfRule>
  </conditionalFormatting>
  <conditionalFormatting sqref="G39:H39 G53:H53 G61:H61">
    <cfRule type="expression" dxfId="206" priority="40">
      <formula>$H39="Minimum 1 entry has been provided"</formula>
    </cfRule>
  </conditionalFormatting>
  <conditionalFormatting sqref="G39:H39">
    <cfRule type="expression" dxfId="205" priority="225">
      <formula>AND(COUNTIF($B$40:$B$50,"Data not available")&lt;1, COUNTIF($B$40:$B$50, "Data available")=0)</formula>
    </cfRule>
    <cfRule type="expression" dxfId="204" priority="226">
      <formula>AND((COUNTIF($B$40:$B$50, "Data available")+COUNTA($E40:$E50))&lt;2, COUNTIF($B$40:$B$50, "Data not available") =0)</formula>
    </cfRule>
  </conditionalFormatting>
  <conditionalFormatting sqref="G53:H53">
    <cfRule type="expression" dxfId="203" priority="223">
      <formula>AND(COUNTIF($B55:$B58,"Data not available")&lt;1, COUNTIF($B55:$B58, "Data available")=0, $B$54="Yes")</formula>
    </cfRule>
    <cfRule type="expression" dxfId="202" priority="224">
      <formula>AND((COUNTIF($B55:$B58, "Data available")+COUNTA($E55:$E58))&lt;2, COUNTIF($B55:$B58, "Data not available") =0, $B$54="Yes")</formula>
    </cfRule>
  </conditionalFormatting>
  <conditionalFormatting sqref="G61:H61">
    <cfRule type="expression" dxfId="201" priority="132">
      <formula>AND($B$62="Data available", ISBLANK($E$62))</formula>
    </cfRule>
    <cfRule type="expression" dxfId="200" priority="134">
      <formula>AND($B$62="Not applicable")</formula>
    </cfRule>
  </conditionalFormatting>
  <conditionalFormatting sqref="G70:H70">
    <cfRule type="expression" dxfId="199" priority="31">
      <formula>$H70="Minimum 2 entries have been provided"</formula>
    </cfRule>
    <cfRule type="expression" dxfId="198" priority="19">
      <formula>$H$70="No entries recorded for this category"</formula>
    </cfRule>
    <cfRule type="expression" dxfId="197" priority="18">
      <formula>$H70="Only one entry has been provided for the two sub-categories"</formula>
    </cfRule>
  </conditionalFormatting>
  <conditionalFormatting sqref="G97:H97">
    <cfRule type="expression" dxfId="196" priority="17">
      <formula>$H97="No entries recorded for this category"</formula>
    </cfRule>
    <cfRule type="expression" dxfId="195" priority="32">
      <formula>$H97="Minimum 1 entry has been provided"</formula>
    </cfRule>
  </conditionalFormatting>
  <conditionalFormatting sqref="G111:H111 G119:H119">
    <cfRule type="expression" dxfId="194" priority="235">
      <formula>$H82="No entry has been provided for this category"</formula>
    </cfRule>
    <cfRule type="expression" dxfId="193" priority="324">
      <formula>$H111="Minimum 1 entry has been provided"</formula>
    </cfRule>
  </conditionalFormatting>
  <conditionalFormatting sqref="G111:H111">
    <cfRule type="expression" dxfId="192" priority="228">
      <formula>AND(COUNTIF($B113:$B116,"Data not available")&lt;1, COUNTIF($B113:$B116, "Data available")=0, $B$112="Yes")</formula>
    </cfRule>
    <cfRule type="expression" dxfId="191" priority="234">
      <formula>AND((COUNTIF($B113:$B116, "Data available")+COUNTA($E113:$E116))&lt;2, COUNTIF($B113:$B116, "Data not available") =0, $B$112="Yes")</formula>
    </cfRule>
  </conditionalFormatting>
  <conditionalFormatting sqref="G119:H119">
    <cfRule type="expression" dxfId="190" priority="90">
      <formula>AND($B$120="Data available", ISBLANK($E$120))</formula>
    </cfRule>
    <cfRule type="expression" dxfId="189" priority="111">
      <formula>AND($B$120="Not applicable")</formula>
    </cfRule>
  </conditionalFormatting>
  <dataValidations count="5">
    <dataValidation type="custom" allowBlank="1" showInputMessage="1" showErrorMessage="1" sqref="G72:G87 E32:E36 G14:G29 E15:E29" xr:uid="{9EDF1A26-121A-49C5-95D2-1F3D05A27D91}">
      <formula1>$B14="Data available"</formula1>
    </dataValidation>
    <dataValidation type="custom" showInputMessage="1" showErrorMessage="1" sqref="E55:E58 E115:E116 E41:E50 E98:E101 E104:E106" xr:uid="{AEFE1542-89C0-42A0-B0F6-F7DCF32B8E3D}">
      <formula1>AND($B41="Data available", NOT(ISBLANK($D41)))</formula1>
    </dataValidation>
    <dataValidation type="custom" showInputMessage="1" showErrorMessage="1" sqref="E62" xr:uid="{B8D02399-D9F7-4FBA-AD8C-7F8FA9BC8298}">
      <formula1>AND($B62="Data available")</formula1>
    </dataValidation>
    <dataValidation type="custom" showInputMessage="1" showErrorMessage="1" sqref="E102 E107" xr:uid="{417AAFAE-C83B-4641-84BA-DA76013930FE}">
      <formula1>AND($B102="Data available", NOT(ISBLANK($D103)))</formula1>
    </dataValidation>
    <dataValidation type="custom" showInputMessage="1" showErrorMessage="1" sqref="E103 E108" xr:uid="{73ECCEE3-B35B-4B9A-AFB5-9830AE29D192}">
      <formula1>AND($B103="Data available", NOT(ISBLANK(#REF!)))</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 id="{D97703C1-2416-43C8-B19A-F027B4CE388F}">
            <xm:f>OR('References &amp; building info'!$C$12="No", ISBLANK('References &amp; building info'!$C$12))</xm:f>
            <x14:dxf>
              <font>
                <strike val="0"/>
                <color theme="0"/>
              </font>
              <fill>
                <patternFill>
                  <fgColor theme="0"/>
                  <bgColor theme="0"/>
                </patternFill>
              </fill>
              <border>
                <left style="thin">
                  <color theme="0"/>
                </left>
                <right style="thin">
                  <color theme="0"/>
                </right>
                <top style="thin">
                  <color theme="0"/>
                </top>
                <bottom style="thin">
                  <color theme="0"/>
                </bottom>
                <vertical/>
                <horizontal/>
              </border>
            </x14:dxf>
          </x14:cfRule>
          <xm:sqref>A66:H101 A102:C102 E102:H102 A103:H106 A107:C107 E107:H107 A108:H122</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3EE0FAA0-5959-4BB7-AA74-1AEA71BAF4EC}">
          <x14:formula1>
            <xm:f>units!$A$1:$A$3</xm:f>
          </x14:formula1>
          <xm:sqref>D44:D47 D58 D116 D98:D100 D50 D40:D42 D103:D105</xm:sqref>
        </x14:dataValidation>
        <x14:dataValidation type="list" allowBlank="1" showInputMessage="1" showErrorMessage="1" xr:uid="{46D34FC0-4F2D-45B9-80BF-BAEED78F5443}">
          <x14:formula1>
            <xm:f>units!$I$1:$I$2</xm:f>
          </x14:formula1>
          <xm:sqref>D57 D115</xm:sqref>
        </x14:dataValidation>
        <x14:dataValidation type="list" allowBlank="1" showInputMessage="1" showErrorMessage="1" xr:uid="{14DFB3DA-410C-4120-8BF1-81298C261CBE}">
          <x14:formula1>
            <xm:f>YesNo!$A$1:$A$2</xm:f>
          </x14:formula1>
          <xm:sqref>B54 B112 B31 B89</xm:sqref>
        </x14:dataValidation>
        <x14:dataValidation type="list" allowBlank="1" showInputMessage="1" showErrorMessage="1" xr:uid="{A9B8BA1F-F25B-4643-9F4C-CBF194437DC1}">
          <x14:formula1>
            <xm:f>units!$K$1:$K$2</xm:f>
          </x14:formula1>
          <xm:sqref>D56 D62 D49 D108 D114 D120</xm:sqref>
        </x14:dataValidation>
        <x14:dataValidation type="custom" allowBlank="1" showInputMessage="1" showErrorMessage="1" xr:uid="{0637E75B-6150-4BBF-B3BF-83EF8C67BA08}">
          <x14:formula1>
            <xm:f>AND($B72="Data available", 'References &amp; building info'!$C$12="Yes")</xm:f>
          </x14:formula1>
          <xm:sqref>E72:E87 E90:E94</xm:sqref>
        </x14:dataValidation>
        <x14:dataValidation type="custom" showInputMessage="1" showErrorMessage="1" xr:uid="{AF80982F-E64D-4374-8F11-34E34BD7ED08}">
          <x14:formula1>
            <xm:f>AND($B113="Data available", NOT(ISBLANK($D113)), 'References &amp; building info'!$C$12="Yes")</xm:f>
          </x14:formula1>
          <xm:sqref>E120 E113:E114</xm:sqref>
        </x14:dataValidation>
        <x14:dataValidation type="custom" allowBlank="1" showInputMessage="1" showErrorMessage="1" xr:uid="{22DFFFFA-9CC8-4F9D-B6C0-D47701E62C51}">
          <x14:formula1>
            <xm:f>'References &amp; building info'!$C$12="Yes"</xm:f>
          </x14:formula1>
          <xm:sqref>F78:F87 F90:F94 F120 F113:F114 F98:F100 F102:F108 F42</xm:sqref>
        </x14:dataValidation>
        <x14:dataValidation type="list" allowBlank="1" showInputMessage="1" showErrorMessage="1" xr:uid="{DF99BBF6-EA08-46B6-AC56-6ADB8750A523}">
          <x14:formula1>
            <xm:f>'Data availability'!$A$1:$A$2</xm:f>
          </x14:formula1>
          <xm:sqref>B32:B36 B72:B87 B62 B113:B116 B98:B108 B14:B29 B90:B94 B120 B55:B58 B40:B50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FD49-9CA3-48D7-A039-8DA6E6E8F270}">
  <sheetPr codeName="Sheet4">
    <tabColor theme="8" tint="-0.249977111117893"/>
  </sheetPr>
  <dimension ref="A1:J49"/>
  <sheetViews>
    <sheetView topLeftCell="B1" zoomScale="110" zoomScaleNormal="110" workbookViewId="0">
      <selection activeCell="F32" sqref="F32"/>
    </sheetView>
  </sheetViews>
  <sheetFormatPr defaultColWidth="8.6640625" defaultRowHeight="14.4" x14ac:dyDescent="0.3"/>
  <cols>
    <col min="1" max="1" width="6.6640625" style="60" customWidth="1"/>
    <col min="2" max="2" width="18.33203125" style="60" customWidth="1"/>
    <col min="3" max="3" width="50" style="60" customWidth="1"/>
    <col min="4" max="4" width="13.6640625" style="60" customWidth="1"/>
    <col min="5" max="5" width="11.44140625" style="60" customWidth="1"/>
    <col min="6" max="6" width="14.44140625" style="60" customWidth="1"/>
    <col min="7" max="7" width="38" style="60" customWidth="1"/>
    <col min="8" max="8" width="3" style="60" customWidth="1"/>
    <col min="9" max="9" width="68.44140625" style="60" customWidth="1"/>
    <col min="10" max="10" width="8" style="60" customWidth="1"/>
    <col min="11" max="16384" width="8.6640625" style="60"/>
  </cols>
  <sheetData>
    <row r="1" spans="2:10" x14ac:dyDescent="0.3">
      <c r="B1" s="59"/>
    </row>
    <row r="2" spans="2:10" ht="18.75" customHeight="1" x14ac:dyDescent="0.3">
      <c r="B2" s="240" t="s">
        <v>111</v>
      </c>
      <c r="C2" s="240"/>
      <c r="D2" s="240"/>
      <c r="E2" s="240"/>
      <c r="F2" s="240"/>
      <c r="G2" s="240"/>
      <c r="H2" s="240"/>
      <c r="I2" s="240"/>
    </row>
    <row r="3" spans="2:10" ht="18.75" customHeight="1" x14ac:dyDescent="0.3">
      <c r="B3" s="61"/>
      <c r="C3" s="61"/>
      <c r="D3" s="61"/>
      <c r="E3" s="61"/>
      <c r="F3" s="61"/>
      <c r="G3" s="61"/>
    </row>
    <row r="4" spans="2:10" ht="18.75" customHeight="1" x14ac:dyDescent="0.3">
      <c r="B4" s="230" t="s">
        <v>35</v>
      </c>
      <c r="C4" s="231"/>
      <c r="D4" s="231"/>
      <c r="E4" s="231"/>
      <c r="F4" s="231"/>
      <c r="G4" s="231"/>
      <c r="H4" s="231"/>
      <c r="I4" s="232"/>
    </row>
    <row r="5" spans="2:10" ht="306.75" customHeight="1" x14ac:dyDescent="0.3">
      <c r="B5" s="266" t="s">
        <v>295</v>
      </c>
      <c r="C5" s="267"/>
      <c r="D5" s="267"/>
      <c r="E5" s="267"/>
      <c r="F5" s="267"/>
      <c r="G5" s="267"/>
      <c r="H5" s="267"/>
      <c r="I5" s="268"/>
    </row>
    <row r="6" spans="2:10" ht="21.75" customHeight="1" x14ac:dyDescent="0.3">
      <c r="B6" s="61"/>
      <c r="C6" s="61"/>
      <c r="D6" s="61"/>
      <c r="E6" s="61"/>
      <c r="F6" s="61"/>
      <c r="G6" s="61"/>
    </row>
    <row r="7" spans="2:10" ht="21.75" customHeight="1" x14ac:dyDescent="0.3">
      <c r="B7" s="247" t="s">
        <v>51</v>
      </c>
      <c r="C7" s="247"/>
      <c r="D7" s="247"/>
      <c r="E7" s="247"/>
      <c r="F7" s="247"/>
      <c r="G7" s="247"/>
      <c r="H7" s="247"/>
      <c r="I7" s="247"/>
    </row>
    <row r="8" spans="2:10" ht="11.25" customHeight="1" x14ac:dyDescent="0.3">
      <c r="B8" s="61"/>
      <c r="C8" s="61"/>
      <c r="D8" s="61"/>
      <c r="E8" s="61"/>
      <c r="F8" s="61"/>
      <c r="G8" s="61"/>
    </row>
    <row r="9" spans="2:10" ht="13.2" customHeight="1" x14ac:dyDescent="0.3">
      <c r="B9" s="62" t="s">
        <v>36</v>
      </c>
      <c r="C9" s="63"/>
      <c r="D9" s="64">
        <f>((COUNTIF(I12,"Minimum 1 entry has been provided")+COUNTIF(I27,"Minimum 1 entry has been provided"))/2)</f>
        <v>0</v>
      </c>
      <c r="E9" s="61"/>
      <c r="F9" s="61"/>
      <c r="G9" s="61"/>
    </row>
    <row r="10" spans="2:10" ht="13.5" customHeight="1" x14ac:dyDescent="0.3"/>
    <row r="11" spans="2:10" ht="30.6" customHeight="1" x14ac:dyDescent="0.3">
      <c r="B11" s="252" t="s">
        <v>112</v>
      </c>
      <c r="C11" s="250"/>
      <c r="D11" s="250"/>
      <c r="E11" s="250"/>
      <c r="F11" s="250"/>
      <c r="G11" s="251"/>
      <c r="H11" s="27"/>
      <c r="I11" s="97" t="s">
        <v>40</v>
      </c>
      <c r="J11" s="92"/>
    </row>
    <row r="12" spans="2:10" ht="31.2" customHeight="1" x14ac:dyDescent="0.3">
      <c r="B12" s="3" t="s">
        <v>82</v>
      </c>
      <c r="C12" s="4" t="s">
        <v>113</v>
      </c>
      <c r="D12" s="4" t="s">
        <v>44</v>
      </c>
      <c r="E12" s="4" t="s">
        <v>54</v>
      </c>
      <c r="F12" s="264" t="s">
        <v>39</v>
      </c>
      <c r="G12" s="265"/>
      <c r="H12" s="63"/>
      <c r="I12" s="102" t="str">
        <f>IF(COUNTIF(B13:B23,"Data available")+COUNTA(E13:E23)&gt;1,"Minimum 1 entry has been provided",IF(COUNTIF(B13:B23,"Data not available"),"Minimum 1 entry has been provided","No entries recorded for this category"))</f>
        <v>No entries recorded for this category</v>
      </c>
    </row>
    <row r="13" spans="2:10" ht="15" customHeight="1" x14ac:dyDescent="0.3">
      <c r="B13" s="65" t="s">
        <v>56</v>
      </c>
      <c r="C13" s="66" t="s">
        <v>114</v>
      </c>
      <c r="D13" s="93" t="s">
        <v>115</v>
      </c>
      <c r="E13" s="67"/>
      <c r="F13" s="260"/>
      <c r="G13" s="261"/>
      <c r="I13" s="99" t="str">
        <f>IF(AND(OR(ISTEXT($E13), $E13&lt;0, IF(ISTEXT($E13),"FALSE", INT($E13)&lt;&gt;$E13)),LEN($E13)&gt;0),"ERROR: Please enter an integer number ≥ 0", IF(AND($B13="Data available", ISBLANK($E13)), "Please provide a value", IF(AND($B13&lt;&gt;"Data available", NOT(ISBLANK($E13))), "ERROR: Value provided although data is not available", "")))</f>
        <v/>
      </c>
    </row>
    <row r="14" spans="2:10" ht="15" customHeight="1" x14ac:dyDescent="0.3">
      <c r="B14" s="65" t="s">
        <v>56</v>
      </c>
      <c r="C14" s="66" t="s">
        <v>116</v>
      </c>
      <c r="D14" s="93" t="s">
        <v>115</v>
      </c>
      <c r="E14" s="67"/>
      <c r="F14" s="260"/>
      <c r="G14" s="261"/>
      <c r="I14" s="99" t="str">
        <f t="shared" ref="I14:I31" si="0">IF(AND(OR(ISTEXT($E14), $E14&lt;0, IF(ISTEXT($E14),"FALSE", INT($E14)&lt;&gt;$E14)),LEN($E14)&gt;0),"ERROR: Please enter an integer number ≥ 0", IF(AND($B14="Data available", ISBLANK($E14)), "Please provide a value", IF(AND($B14&lt;&gt;"Data available", NOT(ISBLANK($E14))), "ERROR: Value provided although data is not available", "")))</f>
        <v/>
      </c>
    </row>
    <row r="15" spans="2:10" ht="15" customHeight="1" x14ac:dyDescent="0.3">
      <c r="B15" s="65" t="s">
        <v>56</v>
      </c>
      <c r="C15" s="66" t="s">
        <v>117</v>
      </c>
      <c r="D15" s="93" t="s">
        <v>115</v>
      </c>
      <c r="E15" s="67"/>
      <c r="F15" s="260"/>
      <c r="G15" s="261"/>
      <c r="I15" s="99" t="str">
        <f t="shared" si="0"/>
        <v/>
      </c>
    </row>
    <row r="16" spans="2:10" ht="15" customHeight="1" x14ac:dyDescent="0.3">
      <c r="B16" s="65" t="s">
        <v>56</v>
      </c>
      <c r="C16" s="66" t="s">
        <v>118</v>
      </c>
      <c r="D16" s="93" t="s">
        <v>115</v>
      </c>
      <c r="E16" s="67"/>
      <c r="F16" s="260"/>
      <c r="G16" s="261"/>
      <c r="I16" s="99" t="str">
        <f t="shared" si="0"/>
        <v/>
      </c>
    </row>
    <row r="17" spans="2:9" ht="15" customHeight="1" x14ac:dyDescent="0.3">
      <c r="B17" s="65" t="s">
        <v>56</v>
      </c>
      <c r="C17" s="66" t="s">
        <v>119</v>
      </c>
      <c r="D17" s="93" t="s">
        <v>115</v>
      </c>
      <c r="E17" s="67"/>
      <c r="F17" s="260"/>
      <c r="G17" s="261"/>
      <c r="I17" s="99" t="str">
        <f t="shared" si="0"/>
        <v/>
      </c>
    </row>
    <row r="18" spans="2:9" ht="15" customHeight="1" x14ac:dyDescent="0.3">
      <c r="B18" s="65" t="s">
        <v>56</v>
      </c>
      <c r="C18" s="66" t="s">
        <v>120</v>
      </c>
      <c r="D18" s="93" t="s">
        <v>115</v>
      </c>
      <c r="E18" s="67"/>
      <c r="F18" s="260"/>
      <c r="G18" s="261"/>
      <c r="I18" s="99" t="str">
        <f>IF(AND(OR(ISTEXT($E18), $E18&lt;0, IF(ISTEXT($E18),"FALSE", INT($E18)&lt;&gt;$E18)),LEN($E18)&gt;0),"ERROR: Please enter an integer number ≥ 0", IF(AND($B18="Data available", ISBLANK($E18)), "Please provide a value", IF(AND($B18&lt;&gt;"Data available", NOT(ISBLANK($E18))), "ERROR: Value provided although data is not available", "")))</f>
        <v/>
      </c>
    </row>
    <row r="19" spans="2:9" ht="15" customHeight="1" x14ac:dyDescent="0.3">
      <c r="B19" s="65" t="s">
        <v>56</v>
      </c>
      <c r="C19" s="66" t="s">
        <v>121</v>
      </c>
      <c r="D19" s="93" t="s">
        <v>115</v>
      </c>
      <c r="E19" s="67"/>
      <c r="F19" s="260"/>
      <c r="G19" s="261"/>
      <c r="I19" s="99" t="str">
        <f t="shared" si="0"/>
        <v/>
      </c>
    </row>
    <row r="20" spans="2:9" ht="15" customHeight="1" x14ac:dyDescent="0.3">
      <c r="B20" s="65" t="s">
        <v>56</v>
      </c>
      <c r="C20" s="66" t="s">
        <v>122</v>
      </c>
      <c r="D20" s="93" t="s">
        <v>115</v>
      </c>
      <c r="E20" s="67"/>
      <c r="F20" s="260"/>
      <c r="G20" s="261"/>
      <c r="I20" s="99" t="str">
        <f t="shared" si="0"/>
        <v/>
      </c>
    </row>
    <row r="21" spans="2:9" ht="15" customHeight="1" x14ac:dyDescent="0.3">
      <c r="B21" s="65" t="s">
        <v>56</v>
      </c>
      <c r="C21" s="66" t="s">
        <v>123</v>
      </c>
      <c r="D21" s="93" t="s">
        <v>115</v>
      </c>
      <c r="E21" s="67"/>
      <c r="F21" s="260"/>
      <c r="G21" s="261"/>
      <c r="I21" s="99" t="str">
        <f t="shared" si="0"/>
        <v/>
      </c>
    </row>
    <row r="22" spans="2:9" ht="15" customHeight="1" x14ac:dyDescent="0.3">
      <c r="B22" s="65" t="s">
        <v>56</v>
      </c>
      <c r="C22" s="66" t="s">
        <v>124</v>
      </c>
      <c r="D22" s="93" t="s">
        <v>115</v>
      </c>
      <c r="E22" s="67"/>
      <c r="F22" s="260"/>
      <c r="G22" s="261"/>
      <c r="I22" s="99" t="str">
        <f t="shared" si="0"/>
        <v/>
      </c>
    </row>
    <row r="23" spans="2:9" ht="15" customHeight="1" x14ac:dyDescent="0.3">
      <c r="B23" s="65" t="s">
        <v>56</v>
      </c>
      <c r="C23" s="72" t="s">
        <v>93</v>
      </c>
      <c r="D23" s="93" t="s">
        <v>115</v>
      </c>
      <c r="E23" s="67"/>
      <c r="F23" s="262" t="s">
        <v>125</v>
      </c>
      <c r="G23" s="263"/>
      <c r="H23" s="136"/>
      <c r="I23" s="100" t="str">
        <f t="shared" si="0"/>
        <v/>
      </c>
    </row>
    <row r="24" spans="2:9" ht="15" customHeight="1" x14ac:dyDescent="0.3">
      <c r="D24" s="94"/>
      <c r="F24" s="61"/>
      <c r="G24" s="61"/>
      <c r="H24" s="95"/>
      <c r="I24" s="76"/>
    </row>
    <row r="25" spans="2:9" ht="15" customHeight="1" x14ac:dyDescent="0.3">
      <c r="D25" s="94"/>
      <c r="F25" s="61"/>
      <c r="G25" s="61"/>
      <c r="H25" s="95"/>
      <c r="I25" s="76"/>
    </row>
    <row r="26" spans="2:9" ht="33" customHeight="1" x14ac:dyDescent="0.3">
      <c r="B26" s="252" t="s">
        <v>296</v>
      </c>
      <c r="C26" s="250"/>
      <c r="D26" s="250"/>
      <c r="E26" s="250"/>
      <c r="F26" s="250"/>
      <c r="G26" s="251"/>
      <c r="H26" s="27"/>
      <c r="I26" s="97" t="s">
        <v>40</v>
      </c>
    </row>
    <row r="27" spans="2:9" ht="33" customHeight="1" x14ac:dyDescent="0.3">
      <c r="B27" s="3" t="s">
        <v>82</v>
      </c>
      <c r="C27" s="4" t="s">
        <v>113</v>
      </c>
      <c r="D27" s="4" t="s">
        <v>44</v>
      </c>
      <c r="E27" s="4" t="s">
        <v>54</v>
      </c>
      <c r="F27" s="4" t="s">
        <v>126</v>
      </c>
      <c r="G27" s="4" t="s">
        <v>39</v>
      </c>
      <c r="H27" s="53"/>
      <c r="I27" s="98" t="str">
        <f>IF(COUNTIF(B28:B38,"Data available")+COUNTA(E28:E38)&gt;1,"Minimum 1 entry has been provided",IF(COUNTIF(B28:B38,"Data not available"),"Minimum 1 entry has been provided","No entries recorded for this category"))</f>
        <v>No entries recorded for this category</v>
      </c>
    </row>
    <row r="28" spans="2:9" x14ac:dyDescent="0.3">
      <c r="B28" s="65" t="s">
        <v>56</v>
      </c>
      <c r="C28" s="66" t="s">
        <v>114</v>
      </c>
      <c r="D28" s="66" t="s">
        <v>127</v>
      </c>
      <c r="E28" s="67"/>
      <c r="F28" s="66" t="s">
        <v>45</v>
      </c>
      <c r="G28" s="142"/>
      <c r="I28" s="99" t="str">
        <f>IF(AND(OR(ISTEXT($E28), $E28&lt;0, IF(ISTEXT($E28),"FALSE", INT($E28)&lt;&gt;$E28)),LEN($E28)&gt;0),"ERROR: Please enter an integer number ≥ 0", IF(AND($B28="Data available", ISBLANK($E28)), "Please provide a value", IF(AND($B28&lt;&gt;"Data available", NOT(ISBLANK($E28))), "ERROR: Value provided although data is not available", "")))</f>
        <v/>
      </c>
    </row>
    <row r="29" spans="2:9" x14ac:dyDescent="0.3">
      <c r="B29" s="65" t="s">
        <v>56</v>
      </c>
      <c r="C29" s="66" t="s">
        <v>116</v>
      </c>
      <c r="D29" s="67"/>
      <c r="E29" s="67"/>
      <c r="F29" s="66" t="s">
        <v>45</v>
      </c>
      <c r="G29" s="142"/>
      <c r="I29" s="99" t="str">
        <f t="shared" si="0"/>
        <v/>
      </c>
    </row>
    <row r="30" spans="2:9" x14ac:dyDescent="0.3">
      <c r="B30" s="65" t="s">
        <v>56</v>
      </c>
      <c r="C30" s="66" t="s">
        <v>117</v>
      </c>
      <c r="D30" s="67"/>
      <c r="E30" s="67"/>
      <c r="F30" s="66" t="s">
        <v>45</v>
      </c>
      <c r="G30" s="142"/>
      <c r="I30" s="99" t="str">
        <f t="shared" si="0"/>
        <v/>
      </c>
    </row>
    <row r="31" spans="2:9" x14ac:dyDescent="0.3">
      <c r="B31" s="65" t="s">
        <v>56</v>
      </c>
      <c r="C31" s="66" t="s">
        <v>118</v>
      </c>
      <c r="D31" s="67"/>
      <c r="E31" s="67"/>
      <c r="F31" s="66" t="s">
        <v>45</v>
      </c>
      <c r="G31" s="142"/>
      <c r="I31" s="99" t="str">
        <f t="shared" si="0"/>
        <v/>
      </c>
    </row>
    <row r="32" spans="2:9" x14ac:dyDescent="0.3">
      <c r="B32" s="65" t="s">
        <v>56</v>
      </c>
      <c r="C32" s="66" t="s">
        <v>119</v>
      </c>
      <c r="D32" s="67"/>
      <c r="E32" s="67"/>
      <c r="F32" s="67"/>
      <c r="G32" s="142"/>
      <c r="I32" s="99" t="str">
        <f>IF(AND(OR(ISTEXT($E32),$E32&lt;0,IF(ISTEXT($E32),"FALSE",INT($E32)&lt;&gt;$E32)),LEN($E32)&gt;0),"ERROR: Please enter an integer number ≥ 0",IF(AND($B32="Data available",ISBLANK($E32)),"Please provide a value",IF(AND($B32&lt;&gt;"Data available",NOT(ISBLANK($E32))),"ERROR: Value provided although data is not available",IF(AND(NOT(ISBLANK($E32)),ISBLANK($F32)),"ERROR: Please provide a fuel type",""))))</f>
        <v/>
      </c>
    </row>
    <row r="33" spans="1:9" x14ac:dyDescent="0.3">
      <c r="B33" s="65" t="s">
        <v>56</v>
      </c>
      <c r="C33" s="66" t="s">
        <v>120</v>
      </c>
      <c r="D33" s="67"/>
      <c r="E33" s="67"/>
      <c r="F33" s="67"/>
      <c r="G33" s="142"/>
      <c r="I33" s="99" t="str">
        <f>IF(AND(OR(ISTEXT($E33), $E33&lt;0, IF(ISTEXT($E33),"FALSE", INT($E33)&lt;&gt;$E33)),LEN($E33)&gt;0),"ERROR: Please enter an integer number ≥ 0", IF(AND($B33="Data available", ISBLANK($E33)), "Please provide a value", IF(AND($B33&lt;&gt;"Data available", NOT(ISBLANK($E33))), "ERROR: Value provided although data is not available", IF(AND(NOT(ISBLANK($E33)),ISBLANK($F33)),"ERROR: Please provide a fuel type",""))))</f>
        <v/>
      </c>
    </row>
    <row r="34" spans="1:9" x14ac:dyDescent="0.3">
      <c r="B34" s="65" t="s">
        <v>56</v>
      </c>
      <c r="C34" s="66" t="s">
        <v>121</v>
      </c>
      <c r="D34" s="67"/>
      <c r="E34" s="67"/>
      <c r="F34" s="67"/>
      <c r="G34" s="142"/>
      <c r="I34" s="99" t="str">
        <f t="shared" ref="I34:I38" si="1">IF(AND(OR(ISTEXT($E34), $E34&lt;0, IF(ISTEXT($E34),"FALSE", INT($E34)&lt;&gt;$E34)),LEN($E34)&gt;0),"ERROR: Please enter an integer number ≥ 0", IF(AND($B34="Data available", ISBLANK($E34)), "Please provide a value", IF(AND($B34&lt;&gt;"Data available", NOT(ISBLANK($E34))), "ERROR: Value provided although data is not available", IF(AND(NOT(ISBLANK($E34)),ISBLANK($F34)),"ERROR: Please provide a fuel type",""))))</f>
        <v/>
      </c>
    </row>
    <row r="35" spans="1:9" x14ac:dyDescent="0.3">
      <c r="B35" s="65" t="s">
        <v>56</v>
      </c>
      <c r="C35" s="66" t="s">
        <v>122</v>
      </c>
      <c r="D35" s="67"/>
      <c r="E35" s="67"/>
      <c r="F35" s="67"/>
      <c r="G35" s="142"/>
      <c r="I35" s="99" t="str">
        <f t="shared" si="1"/>
        <v/>
      </c>
    </row>
    <row r="36" spans="1:9" x14ac:dyDescent="0.3">
      <c r="B36" s="65" t="s">
        <v>56</v>
      </c>
      <c r="C36" s="66" t="s">
        <v>123</v>
      </c>
      <c r="D36" s="67"/>
      <c r="E36" s="67"/>
      <c r="F36" s="67"/>
      <c r="G36" s="142"/>
      <c r="I36" s="99" t="str">
        <f t="shared" si="1"/>
        <v/>
      </c>
    </row>
    <row r="37" spans="1:9" x14ac:dyDescent="0.3">
      <c r="B37" s="65" t="s">
        <v>56</v>
      </c>
      <c r="C37" s="66" t="s">
        <v>124</v>
      </c>
      <c r="D37" s="67"/>
      <c r="E37" s="67"/>
      <c r="F37" s="67"/>
      <c r="G37" s="142"/>
      <c r="I37" s="99" t="str">
        <f t="shared" si="1"/>
        <v/>
      </c>
    </row>
    <row r="38" spans="1:9" ht="15.6" customHeight="1" x14ac:dyDescent="0.3">
      <c r="B38" s="65" t="s">
        <v>56</v>
      </c>
      <c r="C38" s="72" t="s">
        <v>93</v>
      </c>
      <c r="D38" s="67"/>
      <c r="E38" s="67"/>
      <c r="F38" s="67"/>
      <c r="G38" s="140" t="s">
        <v>125</v>
      </c>
      <c r="H38" s="136"/>
      <c r="I38" s="100" t="str">
        <f t="shared" si="1"/>
        <v/>
      </c>
    </row>
    <row r="40" spans="1:9" x14ac:dyDescent="0.3">
      <c r="B40" s="87" t="s">
        <v>101</v>
      </c>
    </row>
    <row r="44" spans="1:9" x14ac:dyDescent="0.3">
      <c r="A44" s="63"/>
      <c r="B44" s="128" t="s">
        <v>104</v>
      </c>
    </row>
    <row r="45" spans="1:9" x14ac:dyDescent="0.3">
      <c r="A45" s="63"/>
      <c r="B45" s="129" t="s">
        <v>128</v>
      </c>
    </row>
    <row r="46" spans="1:9" x14ac:dyDescent="0.3">
      <c r="A46" s="63"/>
      <c r="B46" s="128" t="s">
        <v>129</v>
      </c>
    </row>
    <row r="47" spans="1:9" x14ac:dyDescent="0.3">
      <c r="A47" s="63"/>
      <c r="B47" s="128" t="s">
        <v>130</v>
      </c>
    </row>
    <row r="48" spans="1:9" x14ac:dyDescent="0.3">
      <c r="A48" s="63"/>
      <c r="B48" s="128" t="s">
        <v>131</v>
      </c>
    </row>
    <row r="49" spans="1:2" x14ac:dyDescent="0.3">
      <c r="A49" s="63"/>
      <c r="B49" s="63"/>
    </row>
  </sheetData>
  <sheetProtection algorithmName="SHA-512" hashValue="Xtw0FHGBu35oCLIOzKGnviR8xVCstG7tfFsNt6mgDAleHI0dsVo+0G+MuR5TKgMy8k5Y/GOt0ZRilM8+FP0pkA==" saltValue="u95i8S2J8U6wHFXeI9PSNw==" spinCount="100000" sheet="1" selectLockedCells="1"/>
  <mergeCells count="18">
    <mergeCell ref="B4:I4"/>
    <mergeCell ref="B5:I5"/>
    <mergeCell ref="B7:I7"/>
    <mergeCell ref="B2:I2"/>
    <mergeCell ref="B11:G11"/>
    <mergeCell ref="F18:G18"/>
    <mergeCell ref="F17:G17"/>
    <mergeCell ref="F12:G12"/>
    <mergeCell ref="F16:G16"/>
    <mergeCell ref="F15:G15"/>
    <mergeCell ref="F14:G14"/>
    <mergeCell ref="F13:G13"/>
    <mergeCell ref="B26:G26"/>
    <mergeCell ref="F22:G22"/>
    <mergeCell ref="F21:G21"/>
    <mergeCell ref="F20:G20"/>
    <mergeCell ref="F19:G19"/>
    <mergeCell ref="F23:G23"/>
  </mergeCells>
  <conditionalFormatting sqref="D29:D38">
    <cfRule type="expression" dxfId="188" priority="25">
      <formula>AND($B29&lt;&gt;"Data available", NOT(ISBLANK($D29)))</formula>
    </cfRule>
    <cfRule type="expression" dxfId="187" priority="34">
      <formula>$B29="Data available"</formula>
    </cfRule>
  </conditionalFormatting>
  <conditionalFormatting sqref="E13:E23 E28:E38">
    <cfRule type="expression" dxfId="186" priority="27">
      <formula>AND($B13&lt;&gt;"Data available", NOT(ISBLANK($E13)))</formula>
    </cfRule>
    <cfRule type="expression" dxfId="185" priority="51">
      <formula>AND($B13="Data available", $E13&lt;&gt;INT($E13))</formula>
    </cfRule>
    <cfRule type="expression" dxfId="184" priority="52">
      <formula>AND($B13="Data available", $E13&lt;0)</formula>
    </cfRule>
    <cfRule type="expression" dxfId="183" priority="53">
      <formula>AND($B13="Data available", ISTEXT($E13))</formula>
    </cfRule>
    <cfRule type="expression" dxfId="182" priority="54">
      <formula>$B13="Data available"</formula>
    </cfRule>
  </conditionalFormatting>
  <conditionalFormatting sqref="F23 G38">
    <cfRule type="expression" dxfId="181" priority="31">
      <formula>$B23="Data available"</formula>
    </cfRule>
  </conditionalFormatting>
  <conditionalFormatting sqref="F32:F38">
    <cfRule type="expression" dxfId="180" priority="23">
      <formula>AND($B32&lt;&gt;"Data available", NOT(ISBLANK($F32)))</formula>
    </cfRule>
    <cfRule type="expression" dxfId="179" priority="28">
      <formula>AND($B32="Data available", NOT(ISBLANK($D32)), NOT(ISBLANK($E32)), ISBLANK($F32))</formula>
    </cfRule>
    <cfRule type="expression" dxfId="178" priority="32">
      <formula>$B32="Data available"</formula>
    </cfRule>
  </conditionalFormatting>
  <conditionalFormatting sqref="H13:H23 H28:H38">
    <cfRule type="expression" dxfId="177" priority="14">
      <formula>AND($B13="Data available", ISBLANK($E13))</formula>
    </cfRule>
    <cfRule type="expression" dxfId="176" priority="15">
      <formula>AND($B13&lt;&gt;"Data available", NOT(ISBLANK($E13)))</formula>
    </cfRule>
    <cfRule type="expression" dxfId="175" priority="16">
      <formula>AND($B13="Data available", $E13&lt;&gt;INT($E13))</formula>
    </cfRule>
    <cfRule type="expression" dxfId="174" priority="17">
      <formula>AND($B13="Data available", $E13&lt;0)</formula>
    </cfRule>
    <cfRule type="expression" dxfId="173" priority="18">
      <formula>AND($B13="Data available", ISTEXT($E13))</formula>
    </cfRule>
    <cfRule type="expression" dxfId="172" priority="19">
      <formula>OR($B13&lt;&gt;"Not applicable", NOT(ISBLANK($E13)))</formula>
    </cfRule>
    <cfRule type="expression" dxfId="171" priority="20">
      <formula>$B13="Not applicable"</formula>
    </cfRule>
  </conditionalFormatting>
  <conditionalFormatting sqref="H32:H38">
    <cfRule type="expression" dxfId="170" priority="4">
      <formula>AND($B32="Data available", NOT(ISBLANK($E32)), ISBLANK($F32))</formula>
    </cfRule>
  </conditionalFormatting>
  <conditionalFormatting sqref="H12:I12 H27:I27">
    <cfRule type="expression" dxfId="169" priority="1">
      <formula>$I12="Minimum 1 entry has been provided"</formula>
    </cfRule>
  </conditionalFormatting>
  <conditionalFormatting sqref="H12:I12">
    <cfRule type="expression" dxfId="168" priority="12">
      <formula>$I$12="No entries recorded for this category"</formula>
    </cfRule>
  </conditionalFormatting>
  <conditionalFormatting sqref="H27:I27">
    <cfRule type="expression" dxfId="167" priority="13">
      <formula>$I$27="No entries recorded for this category"</formula>
    </cfRule>
  </conditionalFormatting>
  <dataValidations count="3">
    <dataValidation type="custom" allowBlank="1" showInputMessage="1" showErrorMessage="1" sqref="E28 E13:E23" xr:uid="{8EBE35F6-F630-4F65-A238-75E641763E05}">
      <formula1>$B13="Data available"</formula1>
    </dataValidation>
    <dataValidation type="custom" showInputMessage="1" showErrorMessage="1" sqref="E29:E31 E33:E38" xr:uid="{F634A5D6-B4CA-4588-B645-21FBBC2AC2E0}">
      <formula1>AND($B29="Data available", NOT(ISBLANK($D29)))</formula1>
    </dataValidation>
    <dataValidation type="custom" allowBlank="1" showInputMessage="1" showErrorMessage="1" sqref="E32" xr:uid="{8DF53D3B-03E1-4A3F-9DB6-D51F729FA53D}">
      <formula1>$CC32="Data available"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61DCC88A-52E2-414D-95AC-C585B5CC817E}">
          <x14:formula1>
            <xm:f>units!$C$1:$C$2</xm:f>
          </x14:formula1>
          <xm:sqref>D32:D37</xm:sqref>
        </x14:dataValidation>
        <x14:dataValidation type="list" allowBlank="1" showInputMessage="1" showErrorMessage="1" xr:uid="{0D8F2782-DD27-47BD-8931-1D5F91842E33}">
          <x14:formula1>
            <xm:f>units!$G$1:$G$2</xm:f>
          </x14:formula1>
          <xm:sqref>D29:D31</xm:sqref>
        </x14:dataValidation>
        <x14:dataValidation type="list" allowBlank="1" showInputMessage="1" showErrorMessage="1" xr:uid="{7A3372ED-87EE-40B4-A539-F2B0A741216C}">
          <x14:formula1>
            <xm:f>'Mobility fuels'!$A$1:$A$3</xm:f>
          </x14:formula1>
          <xm:sqref>F33:F37</xm:sqref>
        </x14:dataValidation>
        <x14:dataValidation type="list" allowBlank="1" showInputMessage="1" showErrorMessage="1" xr:uid="{2D6F7407-1CCF-44B7-A150-04B945EEEDF5}">
          <x14:formula1>
            <xm:f>units!$C$1:$C$3</xm:f>
          </x14:formula1>
          <xm:sqref>D38</xm:sqref>
        </x14:dataValidation>
        <x14:dataValidation type="list" allowBlank="1" showInputMessage="1" showErrorMessage="1" xr:uid="{7FEC2F25-C917-4C44-9F01-F355FF01CF61}">
          <x14:formula1>
            <xm:f>'Mobility fuels'!$A$1:$A$5</xm:f>
          </x14:formula1>
          <xm:sqref>F38</xm:sqref>
        </x14:dataValidation>
        <x14:dataValidation type="list" allowBlank="1" showInputMessage="1" showErrorMessage="1" xr:uid="{714C0E1B-607C-4F53-BBBD-E56715B416FF}">
          <x14:formula1>
            <xm:f>'Data availability'!$A$1:$A$2</xm:f>
          </x14:formula1>
          <xm:sqref>B13:B25 B28:B38</xm:sqref>
        </x14:dataValidation>
        <x14:dataValidation type="list" allowBlank="1" showInputMessage="1" showErrorMessage="1" xr:uid="{6D5EAC9A-85DB-4828-B0F6-A64BB05B6E9F}">
          <x14:formula1>
            <xm:f>'Mobility fuels'!$A$1:$A$2</xm:f>
          </x14:formula1>
          <xm:sqref>F32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6B732-E999-4A8F-9D9F-95D548D5C6BD}">
  <sheetPr codeName="Sheet5">
    <tabColor theme="8" tint="-0.249977111117893"/>
  </sheetPr>
  <dimension ref="B1:K45"/>
  <sheetViews>
    <sheetView zoomScale="110" zoomScaleNormal="110" workbookViewId="0">
      <selection activeCell="F17" sqref="F17"/>
    </sheetView>
  </sheetViews>
  <sheetFormatPr defaultColWidth="8.6640625" defaultRowHeight="14.4" x14ac:dyDescent="0.3"/>
  <cols>
    <col min="1" max="1" width="6.6640625" style="6" customWidth="1"/>
    <col min="2" max="2" width="18.33203125" style="6" customWidth="1"/>
    <col min="3" max="3" width="52.6640625" style="6" customWidth="1"/>
    <col min="4" max="4" width="12" style="6" customWidth="1"/>
    <col min="5" max="6" width="11.44140625" style="6" customWidth="1"/>
    <col min="7" max="7" width="40.109375" style="6" customWidth="1"/>
    <col min="8" max="8" width="3.6640625" style="6" customWidth="1"/>
    <col min="9" max="9" width="67.44140625" style="6" customWidth="1"/>
    <col min="10" max="10" width="0.44140625" style="6" customWidth="1"/>
    <col min="11" max="16384" width="8.6640625" style="6"/>
  </cols>
  <sheetData>
    <row r="1" spans="2:11" x14ac:dyDescent="0.3">
      <c r="B1" s="9"/>
    </row>
    <row r="2" spans="2:11" ht="18" x14ac:dyDescent="0.35">
      <c r="B2" s="272" t="s">
        <v>132</v>
      </c>
      <c r="C2" s="272"/>
      <c r="D2" s="272"/>
      <c r="E2" s="272"/>
      <c r="F2" s="272"/>
      <c r="G2" s="272"/>
      <c r="H2" s="272"/>
      <c r="I2" s="272"/>
    </row>
    <row r="3" spans="2:11" ht="18.75" customHeight="1" x14ac:dyDescent="0.35">
      <c r="B3" s="5"/>
      <c r="C3" s="5"/>
      <c r="D3" s="5"/>
      <c r="E3" s="5"/>
      <c r="F3" s="5"/>
      <c r="G3" s="5"/>
    </row>
    <row r="4" spans="2:11" s="60" customFormat="1" ht="18" x14ac:dyDescent="0.3">
      <c r="B4" s="230" t="s">
        <v>35</v>
      </c>
      <c r="C4" s="231"/>
      <c r="D4" s="231"/>
      <c r="E4" s="231"/>
      <c r="F4" s="231"/>
      <c r="G4" s="231"/>
      <c r="H4" s="231"/>
      <c r="I4" s="232"/>
    </row>
    <row r="5" spans="2:11" ht="277.5" customHeight="1" x14ac:dyDescent="0.3">
      <c r="B5" s="273" t="s">
        <v>297</v>
      </c>
      <c r="C5" s="267"/>
      <c r="D5" s="267"/>
      <c r="E5" s="267"/>
      <c r="F5" s="267"/>
      <c r="G5" s="267"/>
      <c r="H5" s="267"/>
      <c r="I5" s="268"/>
    </row>
    <row r="6" spans="2:11" ht="18" x14ac:dyDescent="0.35">
      <c r="B6" s="5"/>
      <c r="C6" s="5"/>
      <c r="D6" s="5"/>
      <c r="E6" s="5"/>
      <c r="F6" s="5"/>
      <c r="G6" s="5"/>
    </row>
    <row r="7" spans="2:11" ht="21.75" customHeight="1" x14ac:dyDescent="0.3">
      <c r="B7" s="247" t="s">
        <v>51</v>
      </c>
      <c r="C7" s="274"/>
      <c r="D7" s="274"/>
      <c r="E7" s="274"/>
      <c r="F7" s="274"/>
      <c r="G7" s="274"/>
      <c r="H7" s="274"/>
      <c r="I7" s="274"/>
    </row>
    <row r="8" spans="2:11" ht="12.6" customHeight="1" x14ac:dyDescent="0.35">
      <c r="B8" s="12"/>
      <c r="C8" s="12"/>
      <c r="D8" s="12"/>
      <c r="E8" s="12"/>
      <c r="F8" s="12"/>
      <c r="G8" s="12"/>
    </row>
    <row r="9" spans="2:11" ht="3" customHeight="1" x14ac:dyDescent="0.35">
      <c r="B9" s="105" t="s">
        <v>36</v>
      </c>
      <c r="C9" s="106"/>
      <c r="D9" s="107">
        <f>COUNTIF(I11, "Minimum 1 entry has been provided")</f>
        <v>0</v>
      </c>
      <c r="E9" s="5"/>
      <c r="F9" s="5"/>
      <c r="G9" s="5"/>
    </row>
    <row r="10" spans="2:11" s="60" customFormat="1" ht="21" customHeight="1" x14ac:dyDescent="0.3">
      <c r="B10" s="252" t="s">
        <v>133</v>
      </c>
      <c r="C10" s="250"/>
      <c r="D10" s="250"/>
      <c r="E10" s="250"/>
      <c r="F10" s="250"/>
      <c r="G10" s="251"/>
      <c r="H10" s="26"/>
      <c r="I10" s="27" t="s">
        <v>40</v>
      </c>
      <c r="K10" s="133"/>
    </row>
    <row r="11" spans="2:11" s="42" customFormat="1" ht="36.6" customHeight="1" x14ac:dyDescent="0.3">
      <c r="B11" s="3" t="s">
        <v>11</v>
      </c>
      <c r="C11" s="4" t="s">
        <v>134</v>
      </c>
      <c r="D11" s="4" t="s">
        <v>44</v>
      </c>
      <c r="E11" s="4" t="s">
        <v>54</v>
      </c>
      <c r="F11" s="4" t="s">
        <v>126</v>
      </c>
      <c r="G11" s="4" t="s">
        <v>39</v>
      </c>
      <c r="H11" s="53"/>
      <c r="I11" s="96" t="str">
        <f>IF(COUNTIF(B13:B35,"Data available")+COUNTA(E13:E35)&gt;1,"Minimum 1 entry has been provided",IF(COUNTIF(B13:B25,"Data not available"),"Minimum 1 entry has been provided","No entries recorded for this category"))</f>
        <v>No entries recorded for this category</v>
      </c>
      <c r="J11" s="11"/>
      <c r="K11" s="134"/>
    </row>
    <row r="12" spans="2:11" s="42" customFormat="1" ht="16.95" customHeight="1" x14ac:dyDescent="0.3">
      <c r="B12" s="269" t="s">
        <v>299</v>
      </c>
      <c r="C12" s="270"/>
      <c r="D12" s="270"/>
      <c r="E12" s="270"/>
      <c r="F12" s="270"/>
      <c r="G12" s="271"/>
      <c r="H12" s="28"/>
      <c r="I12" s="130"/>
      <c r="J12" s="11"/>
    </row>
    <row r="13" spans="2:11" x14ac:dyDescent="0.3">
      <c r="B13" s="18" t="s">
        <v>56</v>
      </c>
      <c r="C13" s="1" t="s">
        <v>114</v>
      </c>
      <c r="D13" s="1" t="s">
        <v>127</v>
      </c>
      <c r="E13" s="15"/>
      <c r="F13" s="1" t="s">
        <v>45</v>
      </c>
      <c r="G13" s="14"/>
      <c r="H13" s="40"/>
      <c r="I13" s="131" t="str">
        <f>IF(AND(OR(ISTEXT($E13), $E13&lt;0, IF(ISTEXT($E13),"FALSE", INT($E13)&lt;&gt;$E13)),LEN($E13)&gt;0),"ERROR: Please enter an integer number ≥ 0", IF(AND($B13="Data available", ISBLANK($E13)), "Please provide a value", IF(AND($B13&lt;&gt;"Data available", NOT(ISBLANK($E13))), "ERROR: Value provided although data is not available", "")))</f>
        <v/>
      </c>
    </row>
    <row r="14" spans="2:11" x14ac:dyDescent="0.3">
      <c r="B14" s="18" t="s">
        <v>56</v>
      </c>
      <c r="C14" s="1" t="s">
        <v>116</v>
      </c>
      <c r="D14" s="15"/>
      <c r="E14" s="15"/>
      <c r="F14" s="1" t="s">
        <v>45</v>
      </c>
      <c r="G14" s="14"/>
      <c r="H14" s="40"/>
      <c r="I14" s="131" t="str">
        <f t="shared" ref="I14:I33" si="0">IF(AND(OR(ISTEXT($E14), $E14&lt;0, IF(ISTEXT($E14),"FALSE", INT($E14)&lt;&gt;$E14)),LEN($E14)&gt;0),"ERROR: Please enter an integer number ≥ 0", IF(AND($B14="Data available", ISBLANK($E14)), "Please provide a value", IF(AND($B14&lt;&gt;"Data available", NOT(ISBLANK($E14))), "ERROR: Value provided although data is not available", "")))</f>
        <v/>
      </c>
    </row>
    <row r="15" spans="2:11" x14ac:dyDescent="0.3">
      <c r="B15" s="18" t="s">
        <v>56</v>
      </c>
      <c r="C15" s="1" t="s">
        <v>117</v>
      </c>
      <c r="D15" s="15"/>
      <c r="E15" s="15"/>
      <c r="F15" s="1" t="s">
        <v>45</v>
      </c>
      <c r="G15" s="14"/>
      <c r="H15" s="40"/>
      <c r="I15" s="131" t="str">
        <f>IF(AND(OR(ISTEXT($E15), $E15&lt;0, IF(ISTEXT($E15),"FALSE", INT($E15)&lt;&gt;$E15)),LEN($E15)&gt;0),"ERROR: Please enter an integer number ≥ 0", IF(AND($B15="Data available", ISBLANK($E15)), "Please provide a value", IF(AND($B15&lt;&gt;"Data available", NOT(ISBLANK($E15))), "ERROR: Value provided although data is not available", "")))</f>
        <v/>
      </c>
    </row>
    <row r="16" spans="2:11" x14ac:dyDescent="0.3">
      <c r="B16" s="18" t="s">
        <v>56</v>
      </c>
      <c r="C16" s="1" t="s">
        <v>118</v>
      </c>
      <c r="D16" s="15"/>
      <c r="E16" s="15"/>
      <c r="F16" s="1" t="s">
        <v>45</v>
      </c>
      <c r="G16" s="14"/>
      <c r="H16" s="40"/>
      <c r="I16" s="131" t="str">
        <f t="shared" si="0"/>
        <v/>
      </c>
    </row>
    <row r="17" spans="2:9" x14ac:dyDescent="0.3">
      <c r="B17" s="18" t="s">
        <v>56</v>
      </c>
      <c r="C17" s="1" t="s">
        <v>119</v>
      </c>
      <c r="D17" s="15"/>
      <c r="E17" s="15"/>
      <c r="F17" s="15"/>
      <c r="G17" s="14"/>
      <c r="H17" s="40"/>
      <c r="I17" s="131" t="str">
        <f t="shared" si="0"/>
        <v/>
      </c>
    </row>
    <row r="18" spans="2:9" x14ac:dyDescent="0.3">
      <c r="B18" s="18" t="s">
        <v>56</v>
      </c>
      <c r="C18" s="1" t="s">
        <v>135</v>
      </c>
      <c r="D18" s="1" t="s">
        <v>127</v>
      </c>
      <c r="E18" s="15"/>
      <c r="F18" s="1" t="s">
        <v>45</v>
      </c>
      <c r="G18" s="14"/>
      <c r="H18" s="40"/>
      <c r="I18" s="131" t="str">
        <f t="shared" si="0"/>
        <v/>
      </c>
    </row>
    <row r="19" spans="2:9" x14ac:dyDescent="0.3">
      <c r="B19" s="18" t="s">
        <v>56</v>
      </c>
      <c r="C19" s="1" t="s">
        <v>136</v>
      </c>
      <c r="D19" s="1" t="s">
        <v>127</v>
      </c>
      <c r="E19" s="15"/>
      <c r="F19" s="1" t="s">
        <v>45</v>
      </c>
      <c r="G19" s="14"/>
      <c r="H19" s="40"/>
      <c r="I19" s="131" t="str">
        <f t="shared" si="0"/>
        <v/>
      </c>
    </row>
    <row r="20" spans="2:9" x14ac:dyDescent="0.3">
      <c r="B20" s="18" t="s">
        <v>56</v>
      </c>
      <c r="C20" s="1" t="s">
        <v>137</v>
      </c>
      <c r="D20" s="1" t="s">
        <v>127</v>
      </c>
      <c r="E20" s="15"/>
      <c r="F20" s="1" t="s">
        <v>45</v>
      </c>
      <c r="G20" s="14"/>
      <c r="H20" s="40"/>
      <c r="I20" s="131" t="str">
        <f t="shared" si="0"/>
        <v/>
      </c>
    </row>
    <row r="21" spans="2:9" x14ac:dyDescent="0.3">
      <c r="B21" s="18" t="s">
        <v>56</v>
      </c>
      <c r="C21" s="1" t="s">
        <v>120</v>
      </c>
      <c r="D21" s="15"/>
      <c r="E21" s="15"/>
      <c r="F21" s="15"/>
      <c r="G21" s="14"/>
      <c r="H21" s="40"/>
      <c r="I21" s="131" t="str">
        <f t="shared" si="0"/>
        <v/>
      </c>
    </row>
    <row r="22" spans="2:9" x14ac:dyDescent="0.3">
      <c r="B22" s="18" t="s">
        <v>56</v>
      </c>
      <c r="C22" s="1" t="s">
        <v>122</v>
      </c>
      <c r="D22" s="15"/>
      <c r="E22" s="15"/>
      <c r="F22" s="15"/>
      <c r="G22" s="14"/>
      <c r="H22" s="40"/>
      <c r="I22" s="131" t="str">
        <f>IF(AND(OR(ISTEXT($E22), $E22&lt;0, IF(ISTEXT($E22),"FALSE", INT($E22)&lt;&gt;$E22)),LEN($E22)&gt;0),"ERROR: Please enter an integer number ≥ 0", IF(AND($B22="Data available", ISBLANK($E22)), "Please provide a value", IF(AND($B22&lt;&gt;"Data available", NOT(ISBLANK($E22))), "ERROR: Value provided although data is not available", IF(AND(NOT(ISBLANK($E22)),ISBLANK($F22)),"ERROR: Please provide a fuel type",""))))</f>
        <v/>
      </c>
    </row>
    <row r="23" spans="2:9" x14ac:dyDescent="0.3">
      <c r="B23" s="18" t="s">
        <v>56</v>
      </c>
      <c r="C23" s="1" t="s">
        <v>123</v>
      </c>
      <c r="D23" s="15"/>
      <c r="E23" s="15"/>
      <c r="F23" s="15"/>
      <c r="G23" s="14"/>
      <c r="H23" s="40"/>
      <c r="I23" s="131" t="str">
        <f>IF(AND(OR(ISTEXT($E23), $E23&lt;0, IF(ISTEXT($E23),"FALSE", INT($E23)&lt;&gt;$E23)),LEN($E23)&gt;0),"ERROR: Please enter an integer number ≥ 0", IF(AND($B23="Data available", ISBLANK($E23)), "Please provide a value", IF(AND($B23&lt;&gt;"Data available", NOT(ISBLANK($E23))), "ERROR: Value provided although data is not available", IF(AND(NOT(ISBLANK($E23)),ISBLANK($F23)),"ERROR: Please provide a fuel type",""))))</f>
        <v/>
      </c>
    </row>
    <row r="24" spans="2:9" x14ac:dyDescent="0.3">
      <c r="B24" s="18" t="s">
        <v>56</v>
      </c>
      <c r="C24" s="1" t="s">
        <v>124</v>
      </c>
      <c r="D24" s="15"/>
      <c r="E24" s="15"/>
      <c r="F24" s="15"/>
      <c r="G24" s="14"/>
      <c r="H24" s="40"/>
      <c r="I24" s="131" t="str">
        <f t="shared" ref="I24" si="1">IF(AND(OR(ISTEXT($E24), $E24&lt;0, IF(ISTEXT($E24),"FALSE", INT($E24)&lt;&gt;$E24)),LEN($E24)&gt;0),"ERROR: Please enter an integer number ≥ 0", IF(AND($B24="Data available", ISBLANK($E24)), "Please provide a value", IF(AND($B24&lt;&gt;"Data available", NOT(ISBLANK($E24))), "ERROR: Value provided although data is not available", IF(AND(NOT(ISBLANK($E24)),ISBLANK($F24)),"ERROR: Please provide a fuel type",""))))</f>
        <v/>
      </c>
    </row>
    <row r="25" spans="2:9" x14ac:dyDescent="0.3">
      <c r="B25" s="18" t="s">
        <v>56</v>
      </c>
      <c r="C25" s="6" t="s">
        <v>138</v>
      </c>
      <c r="D25" s="1" t="s">
        <v>127</v>
      </c>
      <c r="E25" s="15"/>
      <c r="F25" s="1" t="s">
        <v>45</v>
      </c>
      <c r="G25" s="14"/>
      <c r="H25" s="40"/>
      <c r="I25" s="131" t="str">
        <f t="shared" si="0"/>
        <v/>
      </c>
    </row>
    <row r="26" spans="2:9" x14ac:dyDescent="0.3">
      <c r="B26" s="269" t="s">
        <v>288</v>
      </c>
      <c r="C26" s="270"/>
      <c r="D26" s="270"/>
      <c r="E26" s="270"/>
      <c r="F26" s="270"/>
      <c r="G26" s="271"/>
      <c r="H26" s="28"/>
      <c r="I26" s="131"/>
    </row>
    <row r="27" spans="2:9" x14ac:dyDescent="0.3">
      <c r="B27" s="18" t="s">
        <v>56</v>
      </c>
      <c r="C27" s="1" t="s">
        <v>139</v>
      </c>
      <c r="D27" s="1" t="s">
        <v>127</v>
      </c>
      <c r="E27" s="15"/>
      <c r="F27" s="1" t="s">
        <v>45</v>
      </c>
      <c r="G27" s="14"/>
      <c r="H27" s="40"/>
      <c r="I27" s="131" t="str">
        <f t="shared" si="0"/>
        <v/>
      </c>
    </row>
    <row r="28" spans="2:9" x14ac:dyDescent="0.3">
      <c r="B28" s="18" t="s">
        <v>56</v>
      </c>
      <c r="C28" s="1" t="s">
        <v>140</v>
      </c>
      <c r="D28" s="1" t="s">
        <v>141</v>
      </c>
      <c r="E28" s="15"/>
      <c r="F28" s="1" t="s">
        <v>45</v>
      </c>
      <c r="G28" s="14"/>
      <c r="H28" s="40"/>
      <c r="I28" s="131" t="str">
        <f t="shared" si="0"/>
        <v/>
      </c>
    </row>
    <row r="29" spans="2:9" x14ac:dyDescent="0.3">
      <c r="B29" s="18" t="s">
        <v>56</v>
      </c>
      <c r="C29" s="1" t="s">
        <v>142</v>
      </c>
      <c r="D29" s="1" t="s">
        <v>127</v>
      </c>
      <c r="E29" s="15"/>
      <c r="F29" s="1" t="s">
        <v>45</v>
      </c>
      <c r="G29" s="14"/>
      <c r="H29" s="40"/>
      <c r="I29" s="131" t="str">
        <f t="shared" si="0"/>
        <v/>
      </c>
    </row>
    <row r="30" spans="2:9" x14ac:dyDescent="0.3">
      <c r="B30" s="18" t="s">
        <v>56</v>
      </c>
      <c r="C30" s="1" t="s">
        <v>143</v>
      </c>
      <c r="D30" s="1" t="s">
        <v>141</v>
      </c>
      <c r="E30" s="15"/>
      <c r="F30" s="1" t="s">
        <v>45</v>
      </c>
      <c r="G30" s="14"/>
      <c r="H30" s="40"/>
      <c r="I30" s="131" t="str">
        <f t="shared" si="0"/>
        <v/>
      </c>
    </row>
    <row r="31" spans="2:9" x14ac:dyDescent="0.3">
      <c r="B31" s="18" t="s">
        <v>56</v>
      </c>
      <c r="C31" s="1" t="s">
        <v>144</v>
      </c>
      <c r="D31" s="1" t="s">
        <v>127</v>
      </c>
      <c r="E31" s="15"/>
      <c r="F31" s="1" t="s">
        <v>45</v>
      </c>
      <c r="G31" s="14"/>
      <c r="H31" s="40"/>
      <c r="I31" s="131" t="str">
        <f t="shared" si="0"/>
        <v/>
      </c>
    </row>
    <row r="32" spans="2:9" x14ac:dyDescent="0.3">
      <c r="B32" s="18" t="s">
        <v>56</v>
      </c>
      <c r="C32" s="1" t="s">
        <v>145</v>
      </c>
      <c r="D32" s="1" t="s">
        <v>141</v>
      </c>
      <c r="E32" s="15"/>
      <c r="F32" s="1" t="s">
        <v>45</v>
      </c>
      <c r="G32" s="14"/>
      <c r="H32" s="40"/>
      <c r="I32" s="131" t="str">
        <f t="shared" si="0"/>
        <v/>
      </c>
    </row>
    <row r="33" spans="2:9" x14ac:dyDescent="0.3">
      <c r="B33" s="18" t="s">
        <v>56</v>
      </c>
      <c r="C33" s="1" t="s">
        <v>146</v>
      </c>
      <c r="D33" s="1" t="s">
        <v>147</v>
      </c>
      <c r="E33" s="15"/>
      <c r="F33" s="1" t="s">
        <v>45</v>
      </c>
      <c r="G33" s="14"/>
      <c r="H33" s="40"/>
      <c r="I33" s="131" t="str">
        <f t="shared" si="0"/>
        <v/>
      </c>
    </row>
    <row r="34" spans="2:9" x14ac:dyDescent="0.3">
      <c r="B34" s="269" t="s">
        <v>298</v>
      </c>
      <c r="C34" s="270"/>
      <c r="D34" s="270"/>
      <c r="E34" s="270"/>
      <c r="F34" s="270"/>
      <c r="G34" s="271"/>
      <c r="H34" s="28"/>
      <c r="I34" s="131"/>
    </row>
    <row r="35" spans="2:9" x14ac:dyDescent="0.3">
      <c r="B35" s="18" t="s">
        <v>56</v>
      </c>
      <c r="C35" s="1" t="s">
        <v>148</v>
      </c>
      <c r="D35" s="1" t="s">
        <v>149</v>
      </c>
      <c r="E35" s="15"/>
      <c r="F35" s="1" t="s">
        <v>45</v>
      </c>
      <c r="G35" s="14"/>
      <c r="H35" s="40"/>
      <c r="I35" s="132" t="str">
        <f>IF(AND(OR(ISTEXT($E35), $E35&lt;0, IF(ISTEXT($E35),"FALSE", INT($E35)&lt;&gt;$E35)),LEN($E35)&gt;0),"ERROR: Please enter an integer number ≥ 0", IF(AND($B35="Data available", ISBLANK($E35)), "Please provide a value", IF(AND($B35&lt;&gt;"Data available", NOT(ISBLANK($E35))), "ERROR: Value provided although data is not available", "")))</f>
        <v/>
      </c>
    </row>
    <row r="36" spans="2:9" x14ac:dyDescent="0.3">
      <c r="G36" s="7"/>
      <c r="H36" s="135"/>
    </row>
    <row r="38" spans="2:9" x14ac:dyDescent="0.3">
      <c r="B38" s="41" t="s">
        <v>101</v>
      </c>
    </row>
    <row r="40" spans="2:9" x14ac:dyDescent="0.3">
      <c r="B40" s="108" t="s">
        <v>104</v>
      </c>
      <c r="C40" s="52"/>
    </row>
    <row r="41" spans="2:9" x14ac:dyDescent="0.3">
      <c r="B41" s="127" t="s">
        <v>150</v>
      </c>
      <c r="C41" s="52"/>
    </row>
    <row r="42" spans="2:9" x14ac:dyDescent="0.3">
      <c r="B42" s="108" t="s">
        <v>151</v>
      </c>
      <c r="C42" s="52"/>
    </row>
    <row r="43" spans="2:9" x14ac:dyDescent="0.3">
      <c r="B43" s="108" t="s">
        <v>152</v>
      </c>
      <c r="C43" s="52"/>
    </row>
    <row r="44" spans="2:9" x14ac:dyDescent="0.3">
      <c r="B44" s="108" t="s">
        <v>153</v>
      </c>
      <c r="C44" s="52"/>
    </row>
    <row r="45" spans="2:9" x14ac:dyDescent="0.3">
      <c r="B45" s="108" t="s">
        <v>154</v>
      </c>
      <c r="C45" s="52"/>
    </row>
  </sheetData>
  <sheetProtection algorithmName="SHA-512" hashValue="xHmH2lGCOJ6FCqfCaX5YCaC8+KXJvCYo+R6ownb+KVbQo8UHVMMgTqJrXzTCT+6k5yH/8NL4V/o44JBAwxgVnA==" saltValue="MdI3hHRLQb2M528AZacU5Q==" spinCount="100000" sheet="1" selectLockedCells="1"/>
  <mergeCells count="8">
    <mergeCell ref="B26:G26"/>
    <mergeCell ref="B34:G34"/>
    <mergeCell ref="B10:G10"/>
    <mergeCell ref="B2:I2"/>
    <mergeCell ref="B4:I4"/>
    <mergeCell ref="B5:I5"/>
    <mergeCell ref="B7:I7"/>
    <mergeCell ref="B12:G12"/>
  </mergeCells>
  <conditionalFormatting sqref="D14:D17">
    <cfRule type="expression" dxfId="166" priority="45">
      <formula>AND($B14&lt;&gt;"Data available", NOT(ISBLANK($D14)))</formula>
    </cfRule>
    <cfRule type="expression" dxfId="165" priority="64">
      <formula>$B14="Data available"</formula>
    </cfRule>
  </conditionalFormatting>
  <conditionalFormatting sqref="D21:D24">
    <cfRule type="expression" dxfId="164" priority="51">
      <formula>$B21="Data available"</formula>
    </cfRule>
    <cfRule type="expression" dxfId="163" priority="44">
      <formula>AND($B21&lt;&gt;"Data available", NOT(ISBLANK($D21)))</formula>
    </cfRule>
  </conditionalFormatting>
  <conditionalFormatting sqref="E13:E25">
    <cfRule type="expression" dxfId="162" priority="54">
      <formula>AND($B13="Data available", ISTEXT($E13))</formula>
    </cfRule>
    <cfRule type="expression" dxfId="161" priority="53">
      <formula>AND($B13="Data available", $E13&lt;0)</formula>
    </cfRule>
    <cfRule type="expression" dxfId="160" priority="52">
      <formula>AND($B13="Data available", $E13&lt;&gt;INT($E13))</formula>
    </cfRule>
    <cfRule type="expression" dxfId="159" priority="48">
      <formula>AND($B13&lt;&gt;"Data available", NOT(ISBLANK($E13)))</formula>
    </cfRule>
    <cfRule type="expression" dxfId="158" priority="55">
      <formula>$B13="Data available"</formula>
    </cfRule>
  </conditionalFormatting>
  <conditionalFormatting sqref="E27:E33">
    <cfRule type="expression" dxfId="157" priority="57">
      <formula>AND($B27="Data available", $E27&lt;0)</formula>
    </cfRule>
    <cfRule type="expression" dxfId="156" priority="47">
      <formula>AND($B27&lt;&gt;"Data available", NOT(ISBLANK($E27)))</formula>
    </cfRule>
    <cfRule type="expression" dxfId="155" priority="60">
      <formula>$B27="Data available"</formula>
    </cfRule>
    <cfRule type="expression" dxfId="154" priority="58">
      <formula>AND($B27="Data available", ISTEXT($E27))</formula>
    </cfRule>
    <cfRule type="expression" dxfId="153" priority="56">
      <formula>AND($B27="Data available", $E27&lt;&gt;INT($E27))</formula>
    </cfRule>
  </conditionalFormatting>
  <conditionalFormatting sqref="E35">
    <cfRule type="expression" dxfId="152" priority="46">
      <formula>AND($B35&lt;&gt;"Data available", NOT(ISBLANK($E35)))</formula>
    </cfRule>
    <cfRule type="expression" dxfId="151" priority="79">
      <formula>$B35="Data available"</formula>
    </cfRule>
    <cfRule type="expression" dxfId="150" priority="78">
      <formula>AND($B35="Data available", ISTEXT($E35))</formula>
    </cfRule>
    <cfRule type="expression" dxfId="149" priority="77">
      <formula>AND($B35="Data available", $E35&lt;0)</formula>
    </cfRule>
    <cfRule type="expression" dxfId="148" priority="76">
      <formula>AND($B35="Data available", $E35&lt;&gt;INT($E35))</formula>
    </cfRule>
  </conditionalFormatting>
  <conditionalFormatting sqref="F17 F21:F24">
    <cfRule type="expression" dxfId="147" priority="42">
      <formula>AND($B17&lt;&gt;"Data available", NOT(ISBLANK($F17)))</formula>
    </cfRule>
  </conditionalFormatting>
  <conditionalFormatting sqref="F17">
    <cfRule type="expression" dxfId="146" priority="382">
      <formula>$B17="Data available"</formula>
    </cfRule>
    <cfRule type="expression" dxfId="145" priority="381">
      <formula>AND($B17="Data available", NOT(ISBLANK($D16)), NOT(ISBLANK($E17)), ISBLANK($F17))</formula>
    </cfRule>
  </conditionalFormatting>
  <conditionalFormatting sqref="F21">
    <cfRule type="expression" dxfId="144" priority="341">
      <formula>$B21="Data available"</formula>
    </cfRule>
    <cfRule type="expression" dxfId="143" priority="340">
      <formula>AND($B21="Data available", NOT(ISBLANK($D21)), NOT(ISBLANK(#REF!)), ISBLANK($F21))</formula>
    </cfRule>
  </conditionalFormatting>
  <conditionalFormatting sqref="F22">
    <cfRule type="expression" dxfId="142" priority="338">
      <formula>$B22="Data available"</formula>
    </cfRule>
    <cfRule type="expression" dxfId="141" priority="337">
      <formula>AND($B22="Data available", NOT(ISBLANK($D22)), NOT(ISBLANK($E21)), ISBLANK($F22))</formula>
    </cfRule>
  </conditionalFormatting>
  <conditionalFormatting sqref="F23:F24">
    <cfRule type="expression" dxfId="140" priority="66">
      <formula>AND($B23="Data available", NOT(ISBLANK($D23)), NOT(ISBLANK($E23)), ISBLANK($F23))</formula>
    </cfRule>
    <cfRule type="expression" dxfId="139" priority="67">
      <formula>$B23="Data available"</formula>
    </cfRule>
  </conditionalFormatting>
  <conditionalFormatting sqref="H13:H21 H23:H25">
    <cfRule type="expression" dxfId="138" priority="3">
      <formula>AND($B13="Data available", ISBLANK($E13))</formula>
    </cfRule>
    <cfRule type="expression" dxfId="137" priority="4">
      <formula>AND($B13&lt;&gt;"Data available", NOT(ISBLANK($E13)))</formula>
    </cfRule>
    <cfRule type="expression" dxfId="136" priority="5">
      <formula>AND($B13="Data available", $E13&lt;&gt;INT($E13))</formula>
    </cfRule>
    <cfRule type="expression" dxfId="135" priority="6">
      <formula>AND($B13="Data available", $E13&lt;0)</formula>
    </cfRule>
    <cfRule type="expression" dxfId="134" priority="7">
      <formula>AND($B13="Data available", ISTEXT($E13))</formula>
    </cfRule>
    <cfRule type="expression" dxfId="133" priority="8">
      <formula>OR($B13&lt;&gt;"Not applicable", NOT(ISBLANK($E13)))</formula>
    </cfRule>
    <cfRule type="expression" dxfId="132" priority="17">
      <formula>AND($B13="Not applicable", ISBLANK($E13))</formula>
    </cfRule>
  </conditionalFormatting>
  <conditionalFormatting sqref="H17 H23:H24">
    <cfRule type="expression" dxfId="131" priority="10">
      <formula>AND($B17="Data available", NOT(ISBLANK($E17)), ISBLANK($F17))</formula>
    </cfRule>
  </conditionalFormatting>
  <conditionalFormatting sqref="H22">
    <cfRule type="expression" dxfId="130" priority="348">
      <formula>AND($B22="Data available", ISBLANK($E21))</formula>
    </cfRule>
    <cfRule type="expression" dxfId="129" priority="349">
      <formula>AND($B22&lt;&gt;"Data available", NOT(ISBLANK($E21)))</formula>
    </cfRule>
    <cfRule type="expression" dxfId="128" priority="351">
      <formula>AND($B22="Data available", $E21&lt;0)</formula>
    </cfRule>
    <cfRule type="expression" dxfId="127" priority="352">
      <formula>AND($B22="Data available", ISTEXT($E21))</formula>
    </cfRule>
    <cfRule type="expression" dxfId="126" priority="353">
      <formula>OR($B22&lt;&gt;"Not applicable", NOT(ISBLANK($E21)))</formula>
    </cfRule>
    <cfRule type="expression" dxfId="125" priority="361">
      <formula>AND($B22="Data available", NOT(ISBLANK($E21)), ISBLANK($F22))</formula>
    </cfRule>
    <cfRule type="expression" dxfId="124" priority="364">
      <formula>AND($B22="Not applicable", ISBLANK($E21))</formula>
    </cfRule>
    <cfRule type="expression" dxfId="123" priority="350">
      <formula>AND($B22="Data available", $E21&lt;&gt;INT($E21))</formula>
    </cfRule>
  </conditionalFormatting>
  <conditionalFormatting sqref="H27:H33">
    <cfRule type="expression" dxfId="122" priority="31">
      <formula>$B27="Not applicable"</formula>
    </cfRule>
    <cfRule type="expression" dxfId="121" priority="30">
      <formula>OR($B27&lt;&gt;"Not applicable", NOT(ISBLANK($E27)))</formula>
    </cfRule>
    <cfRule type="expression" dxfId="120" priority="29">
      <formula>AND($B27="Data available", ISTEXT($E27))</formula>
    </cfRule>
    <cfRule type="expression" dxfId="119" priority="28">
      <formula>AND($B27="Data available", $E27&lt;0)</formula>
    </cfRule>
    <cfRule type="expression" dxfId="118" priority="25">
      <formula>AND($B27="Data available", ISBLANK($E27))</formula>
    </cfRule>
    <cfRule type="expression" dxfId="117" priority="26">
      <formula>AND($B27&lt;&gt;"Data available", NOT(ISBLANK($E27)))</formula>
    </cfRule>
    <cfRule type="expression" dxfId="116" priority="27">
      <formula>AND($B27="Data available", $E27&lt;&gt;INT($E27))</formula>
    </cfRule>
  </conditionalFormatting>
  <conditionalFormatting sqref="H35">
    <cfRule type="expression" dxfId="115" priority="18">
      <formula>AND($B35="Data available", ISBLANK($E35))</formula>
    </cfRule>
    <cfRule type="expression" dxfId="114" priority="19">
      <formula>AND($B35&lt;&gt;"Data available", NOT(ISBLANK($E35)))</formula>
    </cfRule>
    <cfRule type="expression" dxfId="113" priority="24">
      <formula>AND($B35="Not applicable", ISBLANK($E35))</formula>
    </cfRule>
    <cfRule type="expression" dxfId="112" priority="22">
      <formula>AND($B35="Data available", ISTEXT($E35))</formula>
    </cfRule>
    <cfRule type="expression" dxfId="111" priority="21">
      <formula>AND($B35="Data available", $E35&lt;0)</formula>
    </cfRule>
    <cfRule type="expression" dxfId="110" priority="20">
      <formula>AND($B35="Data available", $E35&lt;&gt;INT($E35))</formula>
    </cfRule>
    <cfRule type="expression" dxfId="109" priority="23">
      <formula>OR($B35&lt;&gt;"Not applicable", NOT(ISBLANK($E35)))</formula>
    </cfRule>
  </conditionalFormatting>
  <conditionalFormatting sqref="H11:I11">
    <cfRule type="expression" dxfId="108" priority="1">
      <formula>$I$11="Minimum 1 entry has been provided"</formula>
    </cfRule>
    <cfRule type="expression" dxfId="107" priority="39">
      <formula>AND(COUNTIF($B$13:$B$35,"Data not available")&lt;1, COUNTIF($B$13:$B$35, "Data available")=0)</formula>
    </cfRule>
    <cfRule type="expression" dxfId="106" priority="40">
      <formula>AND((COUNTIF($B$13:$B$35, "Data available")+COUNTA($E13:$E35))&lt;2, COUNTIF($B$13:$B$35, "Data not available") =0)</formula>
    </cfRule>
  </conditionalFormatting>
  <dataValidations count="7">
    <dataValidation type="custom" allowBlank="1" showInputMessage="1" showErrorMessage="1" sqref="E25" xr:uid="{E8B1B05B-CC42-48F4-9F85-7A80683BB694}">
      <formula1>$B25="Data available"</formula1>
    </dataValidation>
    <dataValidation type="custom" showInputMessage="1" showErrorMessage="1" sqref="E27:E32 E21:E24 E15" xr:uid="{1C02B462-31C0-4E6D-8B98-3F797EC555BE}">
      <formula1>AND($B15="Data available", NOT(ISBLANK($D15)))</formula1>
    </dataValidation>
    <dataValidation type="custom" showInputMessage="1" showErrorMessage="1" sqref="E14" xr:uid="{02710D79-23E2-4598-BB69-D4F71EE4EE12}">
      <formula1>AND($B$14="Data available", NOT(ISBLANK($D$14)))</formula1>
    </dataValidation>
    <dataValidation type="custom" showInputMessage="1" showErrorMessage="1" sqref="E13" xr:uid="{E648660A-65FB-4E81-A7DB-7D4A66656965}">
      <formula1>$B13="Data available"</formula1>
    </dataValidation>
    <dataValidation type="custom" allowBlank="1" showInputMessage="1" showErrorMessage="1" sqref="E33 E35" xr:uid="{0B2D15D0-FB06-415A-8438-EC86CB46ABBD}">
      <formula1>B33="Data available"</formula1>
    </dataValidation>
    <dataValidation type="custom" allowBlank="1" showInputMessage="1" showErrorMessage="1" sqref="E17:E20" xr:uid="{540FA337-0603-4DD8-A21C-291B1AAD93C0}">
      <formula1>$A17="Data available"</formula1>
    </dataValidation>
    <dataValidation type="custom" showInputMessage="1" showErrorMessage="1" sqref="E16" xr:uid="{E96337EC-42A7-4214-A555-1464722C41A9}">
      <formula1>AND($B16="Data available", NOT(ISBLANK(#REF!)))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30661B2A-A052-4CC9-AB28-A2BFEB9D720D}">
          <x14:formula1>
            <xm:f>units!$C$1:$C$2</xm:f>
          </x14:formula1>
          <xm:sqref>D21:D24 D17</xm:sqref>
        </x14:dataValidation>
        <x14:dataValidation type="list" allowBlank="1" showInputMessage="1" showErrorMessage="1" xr:uid="{887C2288-CD02-4FA8-9E32-BCAE41AEBEE9}">
          <x14:formula1>
            <xm:f>'Mobility fuels'!$A$1:$A$3</xm:f>
          </x14:formula1>
          <xm:sqref>F21:F24</xm:sqref>
        </x14:dataValidation>
        <x14:dataValidation type="list" allowBlank="1" showInputMessage="1" showErrorMessage="1" xr:uid="{03D2229C-275C-4BB1-A3DD-DB74EB0C4CDD}">
          <x14:formula1>
            <xm:f>'Data availability'!$A$1:$A$2</xm:f>
          </x14:formula1>
          <xm:sqref>B35 B13:B25 B27:B33</xm:sqref>
        </x14:dataValidation>
        <x14:dataValidation type="list" allowBlank="1" showInputMessage="1" showErrorMessage="1" xr:uid="{7211CD0B-B229-42A0-8A1C-870663B98250}">
          <x14:formula1>
            <xm:f>'Mobility fuels'!$A$1:$A$2</xm:f>
          </x14:formula1>
          <xm:sqref>F17</xm:sqref>
        </x14:dataValidation>
        <x14:dataValidation type="list" allowBlank="1" showInputMessage="1" showErrorMessage="1" xr:uid="{66BD1733-8C77-4F3C-AC24-2B8B9E9EC369}">
          <x14:formula1>
            <xm:f>units!$G$1:$G$2</xm:f>
          </x14:formula1>
          <xm:sqref>D14:D16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5C00-2196-4437-9AC1-3231CA95F881}">
  <sheetPr codeName="Sheet6">
    <tabColor theme="8" tint="-0.249977111117893"/>
    <pageSetUpPr autoPageBreaks="0"/>
  </sheetPr>
  <dimension ref="B2:I62"/>
  <sheetViews>
    <sheetView zoomScale="110" zoomScaleNormal="110" workbookViewId="0">
      <selection activeCell="B47" sqref="B47"/>
    </sheetView>
  </sheetViews>
  <sheetFormatPr defaultColWidth="8.6640625" defaultRowHeight="14.4" x14ac:dyDescent="0.3"/>
  <cols>
    <col min="1" max="1" width="6.6640625" style="6" customWidth="1"/>
    <col min="2" max="2" width="18.33203125" style="6" customWidth="1"/>
    <col min="3" max="3" width="53.88671875" style="6" customWidth="1"/>
    <col min="4" max="4" width="13.5546875" style="6" customWidth="1"/>
    <col min="5" max="5" width="12.5546875" style="6" customWidth="1"/>
    <col min="6" max="6" width="47.88671875" style="6" customWidth="1"/>
    <col min="7" max="7" width="3.44140625" style="6" customWidth="1"/>
    <col min="8" max="8" width="67.44140625" style="6" customWidth="1"/>
    <col min="9" max="9" width="1.33203125" style="6" customWidth="1"/>
    <col min="10" max="16384" width="8.6640625" style="6"/>
  </cols>
  <sheetData>
    <row r="2" spans="2:9" ht="18" x14ac:dyDescent="0.35">
      <c r="B2" s="272" t="s">
        <v>155</v>
      </c>
      <c r="C2" s="272"/>
      <c r="D2" s="272"/>
      <c r="E2" s="272"/>
      <c r="F2" s="272"/>
      <c r="G2" s="272"/>
      <c r="H2" s="272"/>
    </row>
    <row r="3" spans="2:9" ht="18.75" customHeight="1" x14ac:dyDescent="0.35">
      <c r="B3" s="5"/>
      <c r="C3" s="5"/>
      <c r="D3" s="5"/>
      <c r="E3" s="5"/>
      <c r="F3" s="5"/>
      <c r="H3" s="9"/>
    </row>
    <row r="4" spans="2:9" s="60" customFormat="1" ht="18" x14ac:dyDescent="0.3">
      <c r="B4" s="230" t="s">
        <v>35</v>
      </c>
      <c r="C4" s="231"/>
      <c r="D4" s="231"/>
      <c r="E4" s="231"/>
      <c r="F4" s="231"/>
      <c r="G4" s="231"/>
      <c r="H4" s="232"/>
    </row>
    <row r="5" spans="2:9" ht="202.5" customHeight="1" x14ac:dyDescent="0.3">
      <c r="B5" s="276" t="s">
        <v>156</v>
      </c>
      <c r="C5" s="267"/>
      <c r="D5" s="267"/>
      <c r="E5" s="267"/>
      <c r="F5" s="267"/>
      <c r="G5" s="267"/>
      <c r="H5" s="268"/>
    </row>
    <row r="6" spans="2:9" ht="18" x14ac:dyDescent="0.35">
      <c r="B6" s="5"/>
      <c r="C6" s="5"/>
      <c r="D6" s="5"/>
      <c r="E6" s="5"/>
      <c r="F6" s="5"/>
      <c r="H6" s="9"/>
    </row>
    <row r="7" spans="2:9" ht="18.75" customHeight="1" x14ac:dyDescent="0.3">
      <c r="B7" s="247" t="s">
        <v>51</v>
      </c>
      <c r="C7" s="274"/>
      <c r="D7" s="274"/>
      <c r="E7" s="274"/>
      <c r="F7" s="274"/>
      <c r="G7" s="274"/>
      <c r="H7" s="274"/>
    </row>
    <row r="8" spans="2:9" ht="8.6999999999999993" customHeight="1" x14ac:dyDescent="0.3">
      <c r="B8" s="17"/>
      <c r="C8" s="17"/>
      <c r="D8" s="17"/>
      <c r="E8" s="17"/>
      <c r="F8" s="17"/>
      <c r="G8" s="16"/>
      <c r="H8" s="16"/>
    </row>
    <row r="9" spans="2:9" ht="8.6999999999999993" customHeight="1" x14ac:dyDescent="0.3">
      <c r="B9" s="43" t="s">
        <v>36</v>
      </c>
      <c r="C9" s="52"/>
      <c r="D9" s="44">
        <f>(COUNTIF(H12, "Minimum 1 entry has been provided")+COUNTIF(H31, "Minimum 1 entry has been provided")+COUNTIF(H45, "Minimum 1 entry has been provided"))/3</f>
        <v>0</v>
      </c>
      <c r="E9" s="10"/>
      <c r="F9" s="10"/>
    </row>
    <row r="10" spans="2:9" ht="8.6999999999999993" customHeight="1" x14ac:dyDescent="0.3"/>
    <row r="11" spans="2:9" ht="18" x14ac:dyDescent="0.35">
      <c r="B11" s="275" t="s">
        <v>157</v>
      </c>
      <c r="C11" s="275"/>
      <c r="D11" s="275"/>
      <c r="E11" s="275"/>
      <c r="F11" s="275"/>
      <c r="G11" s="27"/>
      <c r="H11" s="97" t="s">
        <v>40</v>
      </c>
      <c r="I11" s="11"/>
    </row>
    <row r="12" spans="2:9" s="60" customFormat="1" ht="15.6" x14ac:dyDescent="0.3">
      <c r="B12" s="3" t="s">
        <v>11</v>
      </c>
      <c r="C12" s="4" t="s">
        <v>158</v>
      </c>
      <c r="D12" s="4" t="s">
        <v>44</v>
      </c>
      <c r="E12" s="4" t="s">
        <v>54</v>
      </c>
      <c r="F12" s="4" t="s">
        <v>39</v>
      </c>
      <c r="G12" s="53"/>
      <c r="H12" s="98" t="str">
        <f>IF(COUNTIF(B13:B28,"Data available")+COUNTA(E13:E28)&gt;1,"Minimum 1 entry has been provided",IF(COUNTIF(B13:B27,"Data not available"),"Minimum 1 entry has been provided","No entries recorded for this category"))</f>
        <v>No entries recorded for this category</v>
      </c>
      <c r="I12" s="92"/>
    </row>
    <row r="13" spans="2:9" x14ac:dyDescent="0.3">
      <c r="B13" s="18" t="s">
        <v>56</v>
      </c>
      <c r="C13" s="1" t="s">
        <v>159</v>
      </c>
      <c r="D13" s="1" t="s">
        <v>160</v>
      </c>
      <c r="E13" s="15"/>
      <c r="F13" s="14"/>
      <c r="H13" s="110" t="str">
        <f>IF(AND(OR(ISTEXT($E13), $E13&lt;0, IF(ISTEXT($E13),"FALSE", INT($E13)&lt;&gt;$E13)),LEN($E13)&gt;0),"ERROR: Please enter an integer number ≥ 0", IF(AND($B13="Data available", ISBLANK($E13)), "Please provide a value", IF(AND($B13&lt;&gt;"Data available", NOT(ISBLANK($E13))), "ERROR: Value provided although data is not available", "")))</f>
        <v/>
      </c>
    </row>
    <row r="14" spans="2:9" x14ac:dyDescent="0.3">
      <c r="B14" s="18" t="s">
        <v>56</v>
      </c>
      <c r="C14" s="1" t="s">
        <v>161</v>
      </c>
      <c r="D14" s="1" t="s">
        <v>162</v>
      </c>
      <c r="E14" s="15"/>
      <c r="F14" s="14"/>
      <c r="H14" s="110" t="str">
        <f>IF(AND(OR(ISTEXT($E14), $E14&lt;0, $E14&gt;100, IF(ISTEXT($E14),"FALSE", INT($E14)&lt;&gt;$E14)),LEN($E14)&gt;0),"ERROR: Please enter an integer number between 0 and 100 (percentage)", IF(AND($B14="Data available", ISBLANK($E14)), "Please provide a value", IF(AND($B14&lt;&gt;"Data available", NOT(ISBLANK($E14))), "ERROR: Value provided although data is not available", "")))</f>
        <v/>
      </c>
    </row>
    <row r="15" spans="2:9" x14ac:dyDescent="0.3">
      <c r="B15" s="18" t="s">
        <v>56</v>
      </c>
      <c r="C15" s="1" t="s">
        <v>163</v>
      </c>
      <c r="D15" s="1" t="s">
        <v>160</v>
      </c>
      <c r="E15" s="15"/>
      <c r="F15" s="14"/>
      <c r="H15" s="110" t="str">
        <f>IF(AND(OR(ISTEXT($E15), $E15&lt;0, IF(ISTEXT($E15),"FALSE", INT($E15)&lt;&gt;$E15)),LEN($E15)&gt;0),"ERROR: Please enter an integer number ≥ 0", IF(AND($B15="Data available", ISBLANK($E15)), "Please provide a value", IF(AND($B15&lt;&gt;"Data available", NOT(ISBLANK($E15))), "ERROR: Value provided although data is not available", "")))</f>
        <v/>
      </c>
    </row>
    <row r="16" spans="2:9" x14ac:dyDescent="0.3">
      <c r="B16" s="18" t="s">
        <v>56</v>
      </c>
      <c r="C16" s="1" t="s">
        <v>164</v>
      </c>
      <c r="D16" s="1" t="s">
        <v>160</v>
      </c>
      <c r="E16" s="15"/>
      <c r="F16" s="14"/>
      <c r="H16" s="110" t="str">
        <f t="shared" ref="H16:H54" si="0">IF(AND(OR(ISTEXT($E16), $E16&lt;0, IF(ISTEXT($E16),"FALSE", INT($E16)&lt;&gt;$E16)),LEN($E16)&gt;0),"ERROR: Please enter an integer number ≥ 0", IF(AND($B16="Data available", ISBLANK($E16)), "Please provide a value", IF(AND($B16&lt;&gt;"Data available", NOT(ISBLANK($E16))), "ERROR: Value provided although data is not available", "")))</f>
        <v/>
      </c>
    </row>
    <row r="17" spans="2:8" x14ac:dyDescent="0.3">
      <c r="B17" s="18" t="s">
        <v>56</v>
      </c>
      <c r="C17" s="1" t="s">
        <v>165</v>
      </c>
      <c r="D17" s="1" t="s">
        <v>166</v>
      </c>
      <c r="E17" s="15"/>
      <c r="F17" s="14"/>
      <c r="H17" s="110" t="str">
        <f t="shared" si="0"/>
        <v/>
      </c>
    </row>
    <row r="18" spans="2:8" x14ac:dyDescent="0.3">
      <c r="B18" s="18" t="s">
        <v>56</v>
      </c>
      <c r="C18" s="1" t="s">
        <v>167</v>
      </c>
      <c r="D18" s="1" t="s">
        <v>166</v>
      </c>
      <c r="E18" s="15"/>
      <c r="F18" s="14"/>
      <c r="H18" s="110" t="str">
        <f t="shared" si="0"/>
        <v/>
      </c>
    </row>
    <row r="19" spans="2:8" x14ac:dyDescent="0.3">
      <c r="B19" s="18" t="s">
        <v>56</v>
      </c>
      <c r="C19" s="1" t="s">
        <v>168</v>
      </c>
      <c r="D19" s="1" t="s">
        <v>166</v>
      </c>
      <c r="E19" s="15"/>
      <c r="F19" s="14"/>
      <c r="H19" s="110" t="str">
        <f t="shared" si="0"/>
        <v/>
      </c>
    </row>
    <row r="20" spans="2:8" x14ac:dyDescent="0.3">
      <c r="B20" s="18" t="s">
        <v>56</v>
      </c>
      <c r="C20" s="1" t="s">
        <v>169</v>
      </c>
      <c r="D20" s="1" t="s">
        <v>166</v>
      </c>
      <c r="E20" s="15"/>
      <c r="F20" s="14"/>
      <c r="H20" s="110" t="str">
        <f t="shared" si="0"/>
        <v/>
      </c>
    </row>
    <row r="21" spans="2:8" x14ac:dyDescent="0.3">
      <c r="B21" s="18" t="s">
        <v>56</v>
      </c>
      <c r="C21" s="1" t="s">
        <v>170</v>
      </c>
      <c r="D21" s="1" t="s">
        <v>166</v>
      </c>
      <c r="E21" s="15"/>
      <c r="F21" s="14"/>
      <c r="H21" s="110" t="str">
        <f t="shared" si="0"/>
        <v/>
      </c>
    </row>
    <row r="22" spans="2:8" x14ac:dyDescent="0.3">
      <c r="B22" s="18" t="s">
        <v>56</v>
      </c>
      <c r="C22" s="1" t="s">
        <v>171</v>
      </c>
      <c r="D22" s="1" t="s">
        <v>160</v>
      </c>
      <c r="E22" s="15"/>
      <c r="F22" s="14"/>
      <c r="H22" s="110" t="str">
        <f t="shared" si="0"/>
        <v/>
      </c>
    </row>
    <row r="23" spans="2:8" x14ac:dyDescent="0.3">
      <c r="B23" s="18" t="s">
        <v>56</v>
      </c>
      <c r="C23" s="1" t="s">
        <v>172</v>
      </c>
      <c r="D23" s="1" t="s">
        <v>166</v>
      </c>
      <c r="E23" s="15"/>
      <c r="F23" s="14"/>
      <c r="H23" s="110" t="str">
        <f t="shared" si="0"/>
        <v/>
      </c>
    </row>
    <row r="24" spans="2:8" x14ac:dyDescent="0.3">
      <c r="B24" s="18" t="s">
        <v>56</v>
      </c>
      <c r="C24" s="1" t="s">
        <v>173</v>
      </c>
      <c r="D24" s="1" t="s">
        <v>166</v>
      </c>
      <c r="E24" s="15"/>
      <c r="F24" s="14"/>
      <c r="H24" s="110" t="str">
        <f t="shared" si="0"/>
        <v/>
      </c>
    </row>
    <row r="25" spans="2:8" x14ac:dyDescent="0.3">
      <c r="B25" s="18" t="s">
        <v>56</v>
      </c>
      <c r="C25" s="1" t="s">
        <v>174</v>
      </c>
      <c r="D25" s="1" t="s">
        <v>166</v>
      </c>
      <c r="E25" s="15"/>
      <c r="F25" s="14"/>
      <c r="H25" s="110" t="str">
        <f t="shared" si="0"/>
        <v/>
      </c>
    </row>
    <row r="26" spans="2:8" x14ac:dyDescent="0.3">
      <c r="B26" s="18" t="s">
        <v>56</v>
      </c>
      <c r="C26" s="1" t="s">
        <v>175</v>
      </c>
      <c r="D26" s="1" t="s">
        <v>166</v>
      </c>
      <c r="E26" s="15"/>
      <c r="F26" s="14"/>
      <c r="H26" s="110" t="str">
        <f t="shared" si="0"/>
        <v/>
      </c>
    </row>
    <row r="27" spans="2:8" x14ac:dyDescent="0.3">
      <c r="B27" s="18" t="s">
        <v>56</v>
      </c>
      <c r="C27" s="1" t="s">
        <v>176</v>
      </c>
      <c r="D27" s="1" t="s">
        <v>166</v>
      </c>
      <c r="E27" s="15"/>
      <c r="F27" s="14"/>
      <c r="H27" s="110" t="str">
        <f t="shared" si="0"/>
        <v/>
      </c>
    </row>
    <row r="28" spans="2:8" x14ac:dyDescent="0.3">
      <c r="B28" s="18" t="s">
        <v>56</v>
      </c>
      <c r="C28" s="168" t="s">
        <v>93</v>
      </c>
      <c r="D28" s="1" t="s">
        <v>166</v>
      </c>
      <c r="E28" s="15"/>
      <c r="F28" s="148" t="s">
        <v>189</v>
      </c>
      <c r="G28" s="147"/>
      <c r="H28" s="111"/>
    </row>
    <row r="29" spans="2:8" s="56" customFormat="1" x14ac:dyDescent="0.3">
      <c r="B29" s="54"/>
      <c r="C29" s="109"/>
      <c r="D29" s="57"/>
      <c r="E29" s="54"/>
      <c r="F29" s="55"/>
      <c r="H29" s="58"/>
    </row>
    <row r="30" spans="2:8" ht="18" x14ac:dyDescent="0.35">
      <c r="B30" s="275" t="s">
        <v>177</v>
      </c>
      <c r="C30" s="275"/>
      <c r="D30" s="275"/>
      <c r="E30" s="275"/>
      <c r="F30" s="275"/>
      <c r="G30" s="27"/>
      <c r="H30" s="97" t="s">
        <v>40</v>
      </c>
    </row>
    <row r="31" spans="2:8" s="60" customFormat="1" ht="15.6" x14ac:dyDescent="0.3">
      <c r="B31" s="3" t="s">
        <v>11</v>
      </c>
      <c r="C31" s="4" t="s">
        <v>178</v>
      </c>
      <c r="D31" s="4" t="s">
        <v>44</v>
      </c>
      <c r="E31" s="4" t="s">
        <v>54</v>
      </c>
      <c r="F31" s="4" t="s">
        <v>39</v>
      </c>
      <c r="G31" s="53"/>
      <c r="H31" s="98" t="str">
        <f>IF(COUNTIF(B32:B42,"Data available")+COUNTA(E32:E42)&gt;1,"Minimum 1 entry has been provided",IF(COUNTIF(B32:B42,"Data not available"),"Minimum 1 entry has been provided","No entries recorded for this category"))</f>
        <v>No entries recorded for this category</v>
      </c>
    </row>
    <row r="32" spans="2:8" x14ac:dyDescent="0.3">
      <c r="B32" s="18" t="s">
        <v>56</v>
      </c>
      <c r="C32" s="1" t="s">
        <v>114</v>
      </c>
      <c r="D32" s="93" t="s">
        <v>115</v>
      </c>
      <c r="E32" s="15"/>
      <c r="F32" s="14"/>
      <c r="H32" s="110" t="str">
        <f t="shared" si="0"/>
        <v/>
      </c>
    </row>
    <row r="33" spans="2:8" x14ac:dyDescent="0.3">
      <c r="B33" s="18" t="s">
        <v>56</v>
      </c>
      <c r="C33" s="1" t="s">
        <v>116</v>
      </c>
      <c r="D33" s="93" t="s">
        <v>115</v>
      </c>
      <c r="E33" s="15"/>
      <c r="F33" s="14"/>
      <c r="H33" s="110" t="str">
        <f t="shared" si="0"/>
        <v/>
      </c>
    </row>
    <row r="34" spans="2:8" x14ac:dyDescent="0.3">
      <c r="B34" s="18" t="s">
        <v>56</v>
      </c>
      <c r="C34" s="1" t="s">
        <v>117</v>
      </c>
      <c r="D34" s="93" t="s">
        <v>115</v>
      </c>
      <c r="E34" s="15"/>
      <c r="F34" s="14"/>
      <c r="H34" s="110"/>
    </row>
    <row r="35" spans="2:8" x14ac:dyDescent="0.3">
      <c r="B35" s="18" t="s">
        <v>56</v>
      </c>
      <c r="C35" s="1" t="s">
        <v>118</v>
      </c>
      <c r="D35" s="93" t="s">
        <v>115</v>
      </c>
      <c r="E35" s="15"/>
      <c r="F35" s="14"/>
      <c r="H35" s="110" t="str">
        <f>IF(AND(OR(ISTEXT($E35), $E35&lt;0, IF(ISTEXT($E35),"FALSE", INT($E35)&lt;&gt;$E35)),LEN($E35)&gt;0),"ERROR: Please enter an integer number ≥ 0", IF(AND($B35="Data available", ISBLANK($E35)), "Please provide a value", IF(AND($B35&lt;&gt;"Data available", NOT(ISBLANK($E35))), "ERROR: Value provided although data is not available", "")))</f>
        <v/>
      </c>
    </row>
    <row r="36" spans="2:8" x14ac:dyDescent="0.3">
      <c r="B36" s="18" t="s">
        <v>56</v>
      </c>
      <c r="C36" s="1" t="s">
        <v>119</v>
      </c>
      <c r="D36" s="93" t="s">
        <v>115</v>
      </c>
      <c r="E36" s="15"/>
      <c r="F36" s="14"/>
      <c r="H36" s="110" t="str">
        <f t="shared" si="0"/>
        <v/>
      </c>
    </row>
    <row r="37" spans="2:8" x14ac:dyDescent="0.3">
      <c r="B37" s="18" t="s">
        <v>56</v>
      </c>
      <c r="C37" s="1" t="s">
        <v>120</v>
      </c>
      <c r="D37" s="93" t="s">
        <v>115</v>
      </c>
      <c r="E37" s="15"/>
      <c r="F37" s="14"/>
      <c r="H37" s="110" t="str">
        <f t="shared" si="0"/>
        <v/>
      </c>
    </row>
    <row r="38" spans="2:8" x14ac:dyDescent="0.3">
      <c r="B38" s="18" t="s">
        <v>56</v>
      </c>
      <c r="C38" s="1" t="s">
        <v>121</v>
      </c>
      <c r="D38" s="93" t="s">
        <v>115</v>
      </c>
      <c r="E38" s="15"/>
      <c r="F38" s="14"/>
      <c r="H38" s="110" t="str">
        <f t="shared" si="0"/>
        <v/>
      </c>
    </row>
    <row r="39" spans="2:8" x14ac:dyDescent="0.3">
      <c r="B39" s="18" t="s">
        <v>56</v>
      </c>
      <c r="C39" s="1" t="s">
        <v>122</v>
      </c>
      <c r="D39" s="93" t="s">
        <v>115</v>
      </c>
      <c r="E39" s="15"/>
      <c r="F39" s="14"/>
      <c r="H39" s="110" t="str">
        <f t="shared" si="0"/>
        <v/>
      </c>
    </row>
    <row r="40" spans="2:8" x14ac:dyDescent="0.3">
      <c r="B40" s="18" t="s">
        <v>56</v>
      </c>
      <c r="C40" s="1" t="s">
        <v>123</v>
      </c>
      <c r="D40" s="93" t="s">
        <v>115</v>
      </c>
      <c r="E40" s="15"/>
      <c r="F40" s="14"/>
      <c r="H40" s="110" t="str">
        <f t="shared" si="0"/>
        <v/>
      </c>
    </row>
    <row r="41" spans="2:8" x14ac:dyDescent="0.3">
      <c r="B41" s="18" t="s">
        <v>56</v>
      </c>
      <c r="C41" s="1" t="s">
        <v>124</v>
      </c>
      <c r="D41" s="93" t="s">
        <v>115</v>
      </c>
      <c r="E41" s="15"/>
      <c r="F41" s="14"/>
      <c r="H41" s="110" t="str">
        <f t="shared" si="0"/>
        <v/>
      </c>
    </row>
    <row r="42" spans="2:8" x14ac:dyDescent="0.3">
      <c r="B42" s="18" t="s">
        <v>56</v>
      </c>
      <c r="C42" s="168" t="s">
        <v>93</v>
      </c>
      <c r="D42" s="93" t="s">
        <v>115</v>
      </c>
      <c r="E42" s="15"/>
      <c r="F42" s="148" t="s">
        <v>189</v>
      </c>
      <c r="G42" s="147"/>
      <c r="H42" s="111"/>
    </row>
    <row r="43" spans="2:8" s="56" customFormat="1" x14ac:dyDescent="0.3">
      <c r="B43" s="54"/>
      <c r="C43" s="109"/>
      <c r="D43" s="57"/>
      <c r="E43" s="54"/>
      <c r="F43" s="55"/>
      <c r="H43" s="58"/>
    </row>
    <row r="44" spans="2:8" ht="18" x14ac:dyDescent="0.35">
      <c r="B44" s="275" t="s">
        <v>179</v>
      </c>
      <c r="C44" s="275"/>
      <c r="D44" s="275"/>
      <c r="E44" s="275"/>
      <c r="F44" s="275"/>
      <c r="G44" s="27"/>
      <c r="H44" s="97" t="s">
        <v>40</v>
      </c>
    </row>
    <row r="45" spans="2:8" s="60" customFormat="1" ht="15.6" x14ac:dyDescent="0.3">
      <c r="B45" s="3" t="s">
        <v>11</v>
      </c>
      <c r="C45" s="4" t="s">
        <v>180</v>
      </c>
      <c r="D45" s="4" t="s">
        <v>44</v>
      </c>
      <c r="E45" s="4" t="s">
        <v>54</v>
      </c>
      <c r="F45" s="4" t="s">
        <v>39</v>
      </c>
      <c r="G45" s="53"/>
      <c r="H45" s="98" t="str">
        <f>IF(COUNTIF(B46:B54,"Data available")+COUNTA(E46:E54)&gt;1,"Minimum 1 entry has been provided",IF(COUNTIF(B46:B54,"Data not available"),"Minimum 1 entry has been provided","No entries recorded for this category"))</f>
        <v>No entries recorded for this category</v>
      </c>
    </row>
    <row r="46" spans="2:8" x14ac:dyDescent="0.3">
      <c r="B46" s="18" t="s">
        <v>56</v>
      </c>
      <c r="C46" s="1" t="s">
        <v>181</v>
      </c>
      <c r="D46" s="1" t="s">
        <v>160</v>
      </c>
      <c r="E46" s="15"/>
      <c r="F46" s="14"/>
      <c r="H46" s="110" t="str">
        <f t="shared" si="0"/>
        <v/>
      </c>
    </row>
    <row r="47" spans="2:8" x14ac:dyDescent="0.3">
      <c r="B47" s="18" t="s">
        <v>56</v>
      </c>
      <c r="C47" s="1" t="s">
        <v>182</v>
      </c>
      <c r="D47" s="1" t="s">
        <v>160</v>
      </c>
      <c r="E47" s="15"/>
      <c r="F47" s="14"/>
      <c r="H47" s="110" t="str">
        <f t="shared" si="0"/>
        <v/>
      </c>
    </row>
    <row r="48" spans="2:8" x14ac:dyDescent="0.3">
      <c r="B48" s="18" t="s">
        <v>56</v>
      </c>
      <c r="C48" s="1" t="s">
        <v>183</v>
      </c>
      <c r="D48" s="1" t="s">
        <v>160</v>
      </c>
      <c r="E48" s="15"/>
      <c r="F48" s="14"/>
      <c r="H48" s="110" t="str">
        <f t="shared" si="0"/>
        <v/>
      </c>
    </row>
    <row r="49" spans="2:8" x14ac:dyDescent="0.3">
      <c r="B49" s="18" t="s">
        <v>56</v>
      </c>
      <c r="C49" s="1" t="s">
        <v>184</v>
      </c>
      <c r="D49" s="1" t="s">
        <v>160</v>
      </c>
      <c r="E49" s="15"/>
      <c r="F49" s="14"/>
      <c r="H49" s="110" t="str">
        <f t="shared" si="0"/>
        <v/>
      </c>
    </row>
    <row r="50" spans="2:8" x14ac:dyDescent="0.3">
      <c r="B50" s="18" t="s">
        <v>56</v>
      </c>
      <c r="C50" s="1" t="s">
        <v>185</v>
      </c>
      <c r="D50" s="1" t="s">
        <v>160</v>
      </c>
      <c r="E50" s="15"/>
      <c r="F50" s="14"/>
      <c r="H50" s="110" t="str">
        <f t="shared" si="0"/>
        <v/>
      </c>
    </row>
    <row r="51" spans="2:8" x14ac:dyDescent="0.3">
      <c r="B51" s="18" t="s">
        <v>56</v>
      </c>
      <c r="C51" s="1" t="s">
        <v>186</v>
      </c>
      <c r="D51" s="1" t="s">
        <v>160</v>
      </c>
      <c r="E51" s="15"/>
      <c r="F51" s="14"/>
      <c r="H51" s="110" t="str">
        <f t="shared" si="0"/>
        <v/>
      </c>
    </row>
    <row r="52" spans="2:8" x14ac:dyDescent="0.3">
      <c r="B52" s="18" t="s">
        <v>56</v>
      </c>
      <c r="C52" s="1" t="s">
        <v>187</v>
      </c>
      <c r="D52" s="1" t="s">
        <v>160</v>
      </c>
      <c r="E52" s="15"/>
      <c r="F52" s="14"/>
      <c r="H52" s="110" t="str">
        <f t="shared" si="0"/>
        <v/>
      </c>
    </row>
    <row r="53" spans="2:8" x14ac:dyDescent="0.3">
      <c r="B53" s="18" t="s">
        <v>56</v>
      </c>
      <c r="C53" s="1" t="s">
        <v>188</v>
      </c>
      <c r="D53" s="1" t="s">
        <v>160</v>
      </c>
      <c r="E53" s="15"/>
      <c r="F53" s="14"/>
      <c r="H53" s="110"/>
    </row>
    <row r="54" spans="2:8" x14ac:dyDescent="0.3">
      <c r="B54" s="18" t="s">
        <v>56</v>
      </c>
      <c r="C54" s="168" t="s">
        <v>93</v>
      </c>
      <c r="D54" s="1" t="s">
        <v>160</v>
      </c>
      <c r="E54" s="15"/>
      <c r="F54" s="148" t="s">
        <v>189</v>
      </c>
      <c r="G54" s="147"/>
      <c r="H54" s="111" t="str">
        <f t="shared" si="0"/>
        <v/>
      </c>
    </row>
    <row r="55" spans="2:8" x14ac:dyDescent="0.3">
      <c r="F55" s="7"/>
    </row>
    <row r="57" spans="2:8" x14ac:dyDescent="0.3">
      <c r="B57" s="41" t="s">
        <v>101</v>
      </c>
    </row>
    <row r="59" spans="2:8" x14ac:dyDescent="0.3">
      <c r="B59" s="108" t="s">
        <v>104</v>
      </c>
    </row>
    <row r="60" spans="2:8" x14ac:dyDescent="0.3">
      <c r="B60" s="127" t="s">
        <v>190</v>
      </c>
    </row>
    <row r="61" spans="2:8" x14ac:dyDescent="0.3">
      <c r="B61" s="108" t="s">
        <v>191</v>
      </c>
    </row>
    <row r="62" spans="2:8" x14ac:dyDescent="0.3">
      <c r="B62" s="108"/>
    </row>
  </sheetData>
  <sheetProtection algorithmName="SHA-512" hashValue="s+aqVHjf/ryO+tl9k2pije0O3Lm+02RVwkBQ1S3a5HsIzwwr8ntgIydKEgW2igMt7ChSGHV/tHt8MerB0+c3cw==" saltValue="stUM13D1vVIlaK1rWbxcsw==" spinCount="100000" sheet="1" objects="1" selectLockedCells="1"/>
  <mergeCells count="7">
    <mergeCell ref="B11:F11"/>
    <mergeCell ref="B30:F30"/>
    <mergeCell ref="B44:F44"/>
    <mergeCell ref="B2:H2"/>
    <mergeCell ref="B4:H4"/>
    <mergeCell ref="B5:H5"/>
    <mergeCell ref="B7:H7"/>
  </mergeCells>
  <conditionalFormatting sqref="E13:E28">
    <cfRule type="expression" dxfId="105" priority="44">
      <formula>AND($B13&lt;&gt;"Data available", NOT(ISBLANK($E13)))</formula>
    </cfRule>
    <cfRule type="expression" dxfId="104" priority="54">
      <formula>AND($B13="Data available", $E13&lt;&gt;INT($E13))</formula>
    </cfRule>
    <cfRule type="expression" dxfId="103" priority="55">
      <formula>AND($B13="Data available", $E13&lt;0)</formula>
    </cfRule>
    <cfRule type="expression" dxfId="102" priority="56">
      <formula>AND($B13="Data available", ISTEXT($E13))</formula>
    </cfRule>
    <cfRule type="expression" dxfId="101" priority="57">
      <formula>$B13="Data available"</formula>
    </cfRule>
  </conditionalFormatting>
  <conditionalFormatting sqref="E14">
    <cfRule type="expression" dxfId="100" priority="45">
      <formula>$E$14&gt;100</formula>
    </cfRule>
  </conditionalFormatting>
  <conditionalFormatting sqref="E32:E42">
    <cfRule type="expression" dxfId="99" priority="50">
      <formula>AND($B32="Data available", $E32&lt;&gt;INT($E32))</formula>
    </cfRule>
    <cfRule type="expression" dxfId="98" priority="43">
      <formula>AND($B32&lt;&gt;"Data available", NOT(ISBLANK($E32)))</formula>
    </cfRule>
    <cfRule type="expression" dxfId="97" priority="51">
      <formula>AND($B32="Data available", $E32&lt;0)</formula>
    </cfRule>
    <cfRule type="expression" dxfId="96" priority="52">
      <formula>AND($B32="Data available", ISTEXT($E32))</formula>
    </cfRule>
    <cfRule type="expression" dxfId="95" priority="53">
      <formula>$B32="Data available"</formula>
    </cfRule>
  </conditionalFormatting>
  <conditionalFormatting sqref="E46:E54">
    <cfRule type="expression" dxfId="94" priority="49">
      <formula>$B46="Data available"</formula>
    </cfRule>
    <cfRule type="expression" dxfId="93" priority="48">
      <formula>AND($B46="Data available", ISTEXT($E46))</formula>
    </cfRule>
    <cfRule type="expression" dxfId="92" priority="47">
      <formula>AND($B46="Data available", $E46&lt;0)</formula>
    </cfRule>
    <cfRule type="expression" dxfId="91" priority="42">
      <formula>AND($B46&lt;&gt;"Data available", NOT(ISBLANK($E46)))</formula>
    </cfRule>
    <cfRule type="expression" dxfId="90" priority="46">
      <formula>AND($B46="Data available", $E46&lt;&gt;INT($E46))</formula>
    </cfRule>
  </conditionalFormatting>
  <conditionalFormatting sqref="F28 F42 F54">
    <cfRule type="expression" dxfId="89" priority="1">
      <formula>$B28="Data available"</formula>
    </cfRule>
  </conditionalFormatting>
  <conditionalFormatting sqref="G13:G28">
    <cfRule type="expression" dxfId="88" priority="12">
      <formula>AND($B13="Data available", ISBLANK($E13))</formula>
    </cfRule>
    <cfRule type="expression" dxfId="87" priority="13">
      <formula>AND($B13&lt;&gt;"Data available", NOT(ISBLANK($E13)))</formula>
    </cfRule>
    <cfRule type="expression" dxfId="86" priority="14">
      <formula>AND($B13="Data available", $E13&lt;&gt;INT($E13))</formula>
    </cfRule>
    <cfRule type="expression" dxfId="85" priority="15">
      <formula>AND($B13="Data available", $E13&lt;0)</formula>
    </cfRule>
    <cfRule type="expression" dxfId="84" priority="16">
      <formula>AND($B13="Data available", ISTEXT($E13))</formula>
    </cfRule>
    <cfRule type="expression" dxfId="83" priority="17">
      <formula>OR($B13&lt;&gt;"Not applicable", NOT(ISBLANK($E13)))</formula>
    </cfRule>
    <cfRule type="expression" dxfId="82" priority="18">
      <formula>$B13="Not applicable"</formula>
    </cfRule>
  </conditionalFormatting>
  <conditionalFormatting sqref="G14">
    <cfRule type="expression" dxfId="81" priority="11">
      <formula>OR($E$14&lt;0, $E$14&gt;100)</formula>
    </cfRule>
  </conditionalFormatting>
  <conditionalFormatting sqref="G32:G42">
    <cfRule type="expression" dxfId="80" priority="26">
      <formula>AND($B32="Data available", ISBLANK($E32))</formula>
    </cfRule>
    <cfRule type="expression" dxfId="79" priority="28">
      <formula>AND($B32="Data available", $E32&lt;&gt;INT($E32))</formula>
    </cfRule>
    <cfRule type="expression" dxfId="78" priority="29">
      <formula>AND($B32="Data available", $E32&lt;0)</formula>
    </cfRule>
    <cfRule type="expression" dxfId="77" priority="30">
      <formula>AND($B32="Data available", ISTEXT($E32))</formula>
    </cfRule>
    <cfRule type="expression" dxfId="76" priority="31">
      <formula>OR($B32&lt;&gt;"Not applicable", NOT(ISBLANK($E32)))</formula>
    </cfRule>
    <cfRule type="expression" dxfId="75" priority="27">
      <formula>AND($B32&lt;&gt;"Data available", NOT(ISBLANK($E32)))</formula>
    </cfRule>
    <cfRule type="expression" dxfId="74" priority="32">
      <formula>AND($B32="Not applicable", ISBLANK($E32))</formula>
    </cfRule>
  </conditionalFormatting>
  <conditionalFormatting sqref="G46:G54">
    <cfRule type="expression" dxfId="73" priority="24">
      <formula>OR($B46&lt;&gt;"Not applicable", NOT(ISBLANK($E46)))</formula>
    </cfRule>
    <cfRule type="expression" dxfId="72" priority="23">
      <formula>AND($B46="Data available", ISTEXT($E46))</formula>
    </cfRule>
    <cfRule type="expression" dxfId="71" priority="22">
      <formula>AND($B46="Data available", $E46&lt;0)</formula>
    </cfRule>
    <cfRule type="expression" dxfId="70" priority="25">
      <formula>AND($B46="Not applicable", ISBLANK($E46))</formula>
    </cfRule>
    <cfRule type="expression" dxfId="69" priority="21">
      <formula>AND($B46="Data available", $E46&lt;&gt;INT($E46))</formula>
    </cfRule>
    <cfRule type="expression" dxfId="68" priority="20">
      <formula>AND($B46&lt;&gt;"Data available", NOT(ISBLANK($E46)))</formula>
    </cfRule>
    <cfRule type="expression" dxfId="67" priority="19">
      <formula>AND($B46="Data available", ISBLANK($E46))</formula>
    </cfRule>
  </conditionalFormatting>
  <conditionalFormatting sqref="G12:H12 G31:H31 G45:H45">
    <cfRule type="expression" dxfId="66" priority="2">
      <formula>$H12="Minimum 1 entry has been provided"</formula>
    </cfRule>
  </conditionalFormatting>
  <conditionalFormatting sqref="G12:H12">
    <cfRule type="expression" dxfId="65" priority="249">
      <formula>AND((COUNTIF($B13:$B27, "Data available")+COUNTA($E13:$E27))&lt;2, COUNTIF($B13:$B27, "Data not available") =0)</formula>
    </cfRule>
    <cfRule type="expression" dxfId="64" priority="248">
      <formula>AND(COUNTIF($B13:$B27,"Data not available")&lt;1, COUNTIF($B13:$B27, "Data available")=0)</formula>
    </cfRule>
  </conditionalFormatting>
  <conditionalFormatting sqref="G31:H31">
    <cfRule type="expression" dxfId="63" priority="219">
      <formula>AND((COUNTIF($B32:$B41, "Data available")+COUNTA($E32:$E41))&lt;2, COUNTIF($B32:$B41, "Data not available") =0)</formula>
    </cfRule>
    <cfRule type="expression" dxfId="62" priority="218">
      <formula>AND(COUNTIF($B32:$B41,"Data not available")&lt;1, COUNTIF($B32:$B41, "Data available")=0)</formula>
    </cfRule>
  </conditionalFormatting>
  <conditionalFormatting sqref="G45:H45">
    <cfRule type="expression" dxfId="61" priority="220">
      <formula>AND(COUNTIF($B46:$B54,"Data not available")&lt;1, COUNTIF($B46:$B54, "Data available")=0)</formula>
    </cfRule>
    <cfRule type="expression" dxfId="60" priority="221">
      <formula>AND((COUNTIF($B46:$B54, "Data available")+COUNTA($E46:$E54))&lt;2, COUNTIF($B46:$B54, "Data not available") =0)</formula>
    </cfRule>
  </conditionalFormatting>
  <dataValidations count="1">
    <dataValidation type="custom" allowBlank="1" showInputMessage="1" showErrorMessage="1" sqref="E32:E43 E46:E54 E13:E29" xr:uid="{00F4494C-91BE-4909-948C-E196A0357B19}">
      <formula1>$B13="Data available"</formula1>
    </dataValidation>
  </dataValidations>
  <printOptions heading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5722C58-F5B6-4E8E-B718-6BD582708964}">
          <x14:formula1>
            <xm:f>'Data availability'!$A$1:$A$2</xm:f>
          </x14:formula1>
          <xm:sqref>B32:B43 B13:B29 B46:B54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0F71-EB3A-4D54-89A0-7075E70B700D}">
  <sheetPr codeName="Sheet7">
    <tabColor theme="8" tint="-0.249977111117893"/>
    <pageSetUpPr autoPageBreaks="0"/>
  </sheetPr>
  <dimension ref="B2:I37"/>
  <sheetViews>
    <sheetView zoomScale="110" zoomScaleNormal="110" zoomScalePageLayoutView="10" workbookViewId="0">
      <selection activeCell="D26" sqref="D26"/>
    </sheetView>
  </sheetViews>
  <sheetFormatPr defaultColWidth="8.6640625" defaultRowHeight="14.4" x14ac:dyDescent="0.3"/>
  <cols>
    <col min="1" max="1" width="6.6640625" style="6" customWidth="1"/>
    <col min="2" max="2" width="18.109375" style="6" customWidth="1"/>
    <col min="3" max="3" width="63.5546875" style="6" customWidth="1"/>
    <col min="4" max="4" width="13.44140625" style="6" customWidth="1"/>
    <col min="5" max="5" width="12.5546875" style="6" customWidth="1"/>
    <col min="6" max="6" width="38.33203125" style="6" customWidth="1"/>
    <col min="7" max="7" width="3" style="6" customWidth="1"/>
    <col min="8" max="8" width="68.109375" style="6" customWidth="1"/>
    <col min="9" max="9" width="0.6640625" style="6" customWidth="1"/>
    <col min="10" max="16384" width="8.6640625" style="6"/>
  </cols>
  <sheetData>
    <row r="2" spans="2:9" ht="18" x14ac:dyDescent="0.35">
      <c r="B2" s="272" t="s">
        <v>192</v>
      </c>
      <c r="C2" s="272"/>
      <c r="D2" s="272"/>
      <c r="E2" s="272"/>
      <c r="F2" s="272"/>
      <c r="G2" s="272"/>
      <c r="H2" s="272"/>
    </row>
    <row r="3" spans="2:9" ht="18.75" customHeight="1" x14ac:dyDescent="0.35">
      <c r="B3" s="5"/>
      <c r="C3" s="5"/>
      <c r="D3" s="5"/>
      <c r="E3" s="5"/>
      <c r="F3" s="5"/>
      <c r="H3" s="9"/>
    </row>
    <row r="4" spans="2:9" s="60" customFormat="1" ht="18" x14ac:dyDescent="0.3">
      <c r="B4" s="230" t="s">
        <v>35</v>
      </c>
      <c r="C4" s="231"/>
      <c r="D4" s="231"/>
      <c r="E4" s="231"/>
      <c r="F4" s="231"/>
      <c r="G4" s="231"/>
      <c r="H4" s="232"/>
    </row>
    <row r="5" spans="2:9" ht="126.75" customHeight="1" x14ac:dyDescent="0.3">
      <c r="B5" s="276" t="s">
        <v>275</v>
      </c>
      <c r="C5" s="267"/>
      <c r="D5" s="267"/>
      <c r="E5" s="267"/>
      <c r="F5" s="267"/>
      <c r="G5" s="267"/>
      <c r="H5" s="268"/>
    </row>
    <row r="6" spans="2:9" ht="18" x14ac:dyDescent="0.35">
      <c r="B6" s="5"/>
      <c r="C6" s="5"/>
      <c r="D6" s="5"/>
      <c r="E6" s="5"/>
      <c r="F6" s="5"/>
      <c r="H6" s="9"/>
    </row>
    <row r="7" spans="2:9" ht="19.5" customHeight="1" x14ac:dyDescent="0.3">
      <c r="B7" s="247" t="s">
        <v>51</v>
      </c>
      <c r="C7" s="274"/>
      <c r="D7" s="274"/>
      <c r="E7" s="274"/>
      <c r="F7" s="274"/>
      <c r="G7" s="274"/>
      <c r="H7" s="274"/>
    </row>
    <row r="8" spans="2:9" ht="7.95" customHeight="1" x14ac:dyDescent="0.3">
      <c r="B8" s="17"/>
      <c r="C8" s="17"/>
      <c r="D8" s="17"/>
      <c r="E8" s="17"/>
      <c r="F8" s="17"/>
    </row>
    <row r="9" spans="2:9" ht="7.95" customHeight="1" x14ac:dyDescent="0.35">
      <c r="B9" s="43" t="s">
        <v>36</v>
      </c>
      <c r="C9" s="52"/>
      <c r="D9" s="44">
        <f>COUNTIF(H12, "Minimum 1 entry has been provided")</f>
        <v>0</v>
      </c>
      <c r="E9" s="5"/>
      <c r="F9" s="5"/>
    </row>
    <row r="10" spans="2:9" ht="9" customHeight="1" x14ac:dyDescent="0.3"/>
    <row r="11" spans="2:9" ht="18" x14ac:dyDescent="0.35">
      <c r="B11" s="277" t="s">
        <v>193</v>
      </c>
      <c r="C11" s="277"/>
      <c r="D11" s="277"/>
      <c r="E11" s="277"/>
      <c r="F11" s="278"/>
      <c r="G11" s="150"/>
      <c r="H11" s="121" t="s">
        <v>40</v>
      </c>
      <c r="I11" s="11"/>
    </row>
    <row r="12" spans="2:9" ht="15.6" x14ac:dyDescent="0.3">
      <c r="B12" s="3" t="s">
        <v>11</v>
      </c>
      <c r="C12" s="4" t="s">
        <v>194</v>
      </c>
      <c r="D12" s="4" t="s">
        <v>44</v>
      </c>
      <c r="E12" s="4" t="s">
        <v>54</v>
      </c>
      <c r="F12" s="4" t="s">
        <v>39</v>
      </c>
      <c r="G12" s="53"/>
      <c r="H12" s="122" t="str">
        <f>IF(COUNTIF(B13:B27,"Data available")+COUNTA(E13:E27)&gt;1,"Minimum 1 entry has been provided",IF(COUNTIF(B13:B27,"Data not available"),"Minimum 1 entry has been provided","No entries recorded for this category"))</f>
        <v>No entries recorded for this category</v>
      </c>
    </row>
    <row r="13" spans="2:9" x14ac:dyDescent="0.3">
      <c r="B13" s="18" t="s">
        <v>56</v>
      </c>
      <c r="C13" s="1" t="s">
        <v>195</v>
      </c>
      <c r="D13" s="1" t="s">
        <v>196</v>
      </c>
      <c r="E13" s="15"/>
      <c r="F13" s="14"/>
      <c r="H13" s="123" t="str">
        <f t="shared" ref="H13:H27" si="0">IF(AND(OR(ISTEXT($E13), $E13&lt;0, IF(ISTEXT($E13),"FALSE", INT($E13)&lt;&gt;$E13)),LEN($E13)&gt;0),"ERROR: Please enter an integer number ≥ 0", IF(AND($B13="Data available", ISBLANK($E13)), "Please provide a value", IF(AND($B13&lt;&gt;"Data available", NOT(ISBLANK($E13))), "ERROR: Value provided although data is not available", "")))</f>
        <v/>
      </c>
    </row>
    <row r="14" spans="2:9" x14ac:dyDescent="0.3">
      <c r="B14" s="18" t="s">
        <v>56</v>
      </c>
      <c r="C14" s="1" t="s">
        <v>197</v>
      </c>
      <c r="D14" s="1" t="s">
        <v>196</v>
      </c>
      <c r="E14" s="15"/>
      <c r="F14" s="14"/>
      <c r="H14" s="123" t="str">
        <f t="shared" si="0"/>
        <v/>
      </c>
    </row>
    <row r="15" spans="2:9" x14ac:dyDescent="0.3">
      <c r="B15" s="18" t="s">
        <v>56</v>
      </c>
      <c r="C15" s="1" t="s">
        <v>198</v>
      </c>
      <c r="D15" s="1" t="s">
        <v>196</v>
      </c>
      <c r="E15" s="15"/>
      <c r="F15" s="14"/>
      <c r="H15" s="123" t="str">
        <f t="shared" si="0"/>
        <v/>
      </c>
    </row>
    <row r="16" spans="2:9" x14ac:dyDescent="0.3">
      <c r="B16" s="18" t="s">
        <v>56</v>
      </c>
      <c r="C16" s="1" t="s">
        <v>199</v>
      </c>
      <c r="D16" s="1" t="s">
        <v>196</v>
      </c>
      <c r="E16" s="15"/>
      <c r="F16" s="14"/>
      <c r="H16" s="123" t="str">
        <f t="shared" si="0"/>
        <v/>
      </c>
    </row>
    <row r="17" spans="2:8" x14ac:dyDescent="0.3">
      <c r="B17" s="18" t="s">
        <v>56</v>
      </c>
      <c r="C17" s="1" t="s">
        <v>200</v>
      </c>
      <c r="D17" s="1" t="s">
        <v>196</v>
      </c>
      <c r="E17" s="15"/>
      <c r="F17" s="14"/>
      <c r="H17" s="123" t="str">
        <f t="shared" si="0"/>
        <v/>
      </c>
    </row>
    <row r="18" spans="2:8" x14ac:dyDescent="0.3">
      <c r="B18" s="18" t="s">
        <v>56</v>
      </c>
      <c r="C18" s="1" t="s">
        <v>201</v>
      </c>
      <c r="D18" s="1" t="s">
        <v>196</v>
      </c>
      <c r="E18" s="15"/>
      <c r="F18" s="14"/>
      <c r="H18" s="123" t="str">
        <f t="shared" si="0"/>
        <v/>
      </c>
    </row>
    <row r="19" spans="2:8" x14ac:dyDescent="0.3">
      <c r="B19" s="18" t="s">
        <v>56</v>
      </c>
      <c r="C19" s="1" t="s">
        <v>202</v>
      </c>
      <c r="D19" s="1" t="s">
        <v>196</v>
      </c>
      <c r="E19" s="15"/>
      <c r="F19" s="14"/>
      <c r="H19" s="123" t="str">
        <f t="shared" si="0"/>
        <v/>
      </c>
    </row>
    <row r="20" spans="2:8" x14ac:dyDescent="0.3">
      <c r="B20" s="18" t="s">
        <v>56</v>
      </c>
      <c r="C20" s="112" t="s">
        <v>203</v>
      </c>
      <c r="D20" s="1" t="s">
        <v>204</v>
      </c>
      <c r="E20" s="15"/>
      <c r="F20" s="14"/>
      <c r="H20" s="123" t="str">
        <f t="shared" si="0"/>
        <v/>
      </c>
    </row>
    <row r="21" spans="2:8" x14ac:dyDescent="0.3">
      <c r="B21" s="18" t="s">
        <v>56</v>
      </c>
      <c r="C21" s="112" t="s">
        <v>205</v>
      </c>
      <c r="D21" s="1" t="s">
        <v>204</v>
      </c>
      <c r="E21" s="15"/>
      <c r="F21" s="14"/>
      <c r="H21" s="123" t="str">
        <f t="shared" si="0"/>
        <v/>
      </c>
    </row>
    <row r="22" spans="2:8" x14ac:dyDescent="0.3">
      <c r="B22" s="18" t="s">
        <v>56</v>
      </c>
      <c r="C22" s="112" t="s">
        <v>206</v>
      </c>
      <c r="D22" s="1" t="s">
        <v>204</v>
      </c>
      <c r="E22" s="15"/>
      <c r="F22" s="14"/>
      <c r="H22" s="123" t="str">
        <f t="shared" si="0"/>
        <v/>
      </c>
    </row>
    <row r="23" spans="2:8" x14ac:dyDescent="0.3">
      <c r="B23" s="18" t="s">
        <v>56</v>
      </c>
      <c r="C23" s="112" t="s">
        <v>207</v>
      </c>
      <c r="D23" s="1" t="s">
        <v>204</v>
      </c>
      <c r="E23" s="15"/>
      <c r="F23" s="14"/>
      <c r="H23" s="123" t="str">
        <f t="shared" si="0"/>
        <v/>
      </c>
    </row>
    <row r="24" spans="2:8" x14ac:dyDescent="0.3">
      <c r="B24" s="18" t="s">
        <v>56</v>
      </c>
      <c r="C24" s="112" t="s">
        <v>208</v>
      </c>
      <c r="D24" s="1" t="s">
        <v>204</v>
      </c>
      <c r="E24" s="15"/>
      <c r="F24" s="14"/>
      <c r="H24" s="123" t="str">
        <f t="shared" si="0"/>
        <v/>
      </c>
    </row>
    <row r="25" spans="2:8" x14ac:dyDescent="0.3">
      <c r="B25" s="18" t="s">
        <v>56</v>
      </c>
      <c r="C25" s="112" t="s">
        <v>209</v>
      </c>
      <c r="D25" s="1" t="s">
        <v>204</v>
      </c>
      <c r="E25" s="15"/>
      <c r="F25" s="14"/>
      <c r="H25" s="123" t="str">
        <f t="shared" si="0"/>
        <v/>
      </c>
    </row>
    <row r="26" spans="2:8" x14ac:dyDescent="0.3">
      <c r="B26" s="18" t="s">
        <v>56</v>
      </c>
      <c r="C26" s="1" t="s">
        <v>210</v>
      </c>
      <c r="D26" s="15" t="s">
        <v>303</v>
      </c>
      <c r="E26" s="15"/>
      <c r="F26" s="14"/>
      <c r="H26" s="123" t="str">
        <f>IF(AND(OR(ISTEXT($E26), $E26&lt;0, IF(ISTEXT($E26),"FALSE", INT($E26)&lt;&gt;$E26)),LEN($E26)&gt;0),"ERROR: Please enter an integer number ≥ 0", IF(AND($B26="Data available", ISBLANK($E26)), "Please provide a value", IF(AND($B26&lt;&gt;"Data available", NOT(ISBLANK($E26))), "ERROR: Value provided although data is not available", "")))</f>
        <v/>
      </c>
    </row>
    <row r="27" spans="2:8" x14ac:dyDescent="0.3">
      <c r="B27" s="18" t="s">
        <v>56</v>
      </c>
      <c r="C27" s="1" t="s">
        <v>73</v>
      </c>
      <c r="D27" s="1" t="s">
        <v>211</v>
      </c>
      <c r="E27" s="15"/>
      <c r="F27" s="148" t="s">
        <v>239</v>
      </c>
      <c r="G27" s="149"/>
      <c r="H27" s="124" t="str">
        <f t="shared" si="0"/>
        <v/>
      </c>
    </row>
    <row r="30" spans="2:8" x14ac:dyDescent="0.3">
      <c r="B30" s="41" t="s">
        <v>101</v>
      </c>
    </row>
    <row r="31" spans="2:8" x14ac:dyDescent="0.3">
      <c r="B31" s="41"/>
    </row>
    <row r="33" spans="2:2" x14ac:dyDescent="0.3">
      <c r="B33" s="108" t="s">
        <v>212</v>
      </c>
    </row>
    <row r="34" spans="2:2" x14ac:dyDescent="0.3">
      <c r="B34" s="127" t="s">
        <v>213</v>
      </c>
    </row>
    <row r="35" spans="2:2" x14ac:dyDescent="0.3">
      <c r="B35" s="127" t="s">
        <v>214</v>
      </c>
    </row>
    <row r="36" spans="2:2" x14ac:dyDescent="0.3">
      <c r="B36" s="52" t="s">
        <v>215</v>
      </c>
    </row>
    <row r="37" spans="2:2" x14ac:dyDescent="0.3">
      <c r="B37" s="52" t="s">
        <v>216</v>
      </c>
    </row>
  </sheetData>
  <sheetProtection algorithmName="SHA-512" hashValue="mK4J4uP59YsgUYyYMOLInRKQYH9G2wFHvEM1XpR9jH3nZ5R8lR3PUjhQpRDR6PJlguuX7DOs/WcANJ0J6WwzIg==" saltValue="zc2AbRXHOLKp9y1RB6awbA==" spinCount="100000" sheet="1" selectLockedCells="1"/>
  <mergeCells count="5">
    <mergeCell ref="B11:F11"/>
    <mergeCell ref="B2:H2"/>
    <mergeCell ref="B4:H4"/>
    <mergeCell ref="B5:H5"/>
    <mergeCell ref="B7:H7"/>
  </mergeCells>
  <conditionalFormatting sqref="E13:E27">
    <cfRule type="expression" dxfId="59" priority="19">
      <formula>AND($B13&lt;&gt;"Data available", NOT(ISBLANK($E13)))</formula>
    </cfRule>
    <cfRule type="expression" dxfId="58" priority="20">
      <formula>AND($B13="Data available", $E13&lt;&gt;INT($E13))</formula>
    </cfRule>
    <cfRule type="expression" dxfId="57" priority="21">
      <formula>AND($B13="Data available", $E13&lt;0)</formula>
    </cfRule>
    <cfRule type="expression" dxfId="56" priority="22">
      <formula>AND($B13="Data available", ISTEXT($E13))</formula>
    </cfRule>
    <cfRule type="expression" dxfId="55" priority="23">
      <formula>$B13="Data available"</formula>
    </cfRule>
  </conditionalFormatting>
  <conditionalFormatting sqref="F27">
    <cfRule type="expression" dxfId="54" priority="1">
      <formula>$B27="Data available"</formula>
    </cfRule>
  </conditionalFormatting>
  <conditionalFormatting sqref="G13:G27">
    <cfRule type="expression" dxfId="53" priority="3">
      <formula>AND($B13="Data available", ISBLANK($E13))</formula>
    </cfRule>
    <cfRule type="expression" dxfId="52" priority="4">
      <formula>AND($B13&lt;&gt;"Data available", NOT(ISBLANK($E13)))</formula>
    </cfRule>
    <cfRule type="expression" dxfId="51" priority="5">
      <formula>AND($B13="Data available", $E13&lt;&gt;INT($E13))</formula>
    </cfRule>
    <cfRule type="expression" dxfId="50" priority="6">
      <formula>AND($B13="Data available", $E13&lt;0)</formula>
    </cfRule>
    <cfRule type="expression" dxfId="49" priority="7">
      <formula>AND($B13="Data available", ISTEXT($E13))</formula>
    </cfRule>
    <cfRule type="expression" dxfId="48" priority="8">
      <formula>OR($B13&lt;&gt;"Not applicable", NOT(ISBLANK($E13)))</formula>
    </cfRule>
    <cfRule type="expression" dxfId="47" priority="9">
      <formula>AND($B13="Not applicable", ISBLANK($E13))</formula>
    </cfRule>
  </conditionalFormatting>
  <conditionalFormatting sqref="G12:H12">
    <cfRule type="expression" dxfId="46" priority="301">
      <formula>$H$12="Minimum 1 entry has been provided"</formula>
    </cfRule>
    <cfRule type="expression" dxfId="45" priority="302">
      <formula>AND(COUNTIF($B$13:$B$27,"Data not available")&lt;1, COUNTIF($B$13:$B$27, "Data available")=0)</formula>
    </cfRule>
    <cfRule type="expression" dxfId="44" priority="303">
      <formula>AND((COUNTIF($B$13:$B$27, "Data available")+COUNTA($E13:$E27))&lt;2, COUNTIF($B$13:$B$27, "Data not available") =0)</formula>
    </cfRule>
  </conditionalFormatting>
  <dataValidations count="1">
    <dataValidation type="custom" allowBlank="1" showInputMessage="1" showErrorMessage="1" sqref="E13:E27" xr:uid="{D4477F7A-7989-461F-933A-669E6F754AF3}">
      <formula1>$B13="Data available"</formula1>
    </dataValidation>
  </dataValidations>
  <pageMargins left="0.7" right="0.7" top="0.75" bottom="0.75" header="0.3" footer="0.3"/>
  <pageSetup paperSize="9" scale="44"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F04D2A74-48B1-49E6-B648-F41D8CB42CD6}">
          <x14:formula1>
            <xm:f>'Data availability'!$A$1:$A$2</xm:f>
          </x14:formula1>
          <xm:sqref>B13:B27</xm:sqref>
        </x14:dataValidation>
        <x14:dataValidation type="list" allowBlank="1" showInputMessage="1" showErrorMessage="1" xr:uid="{44E8F3D2-B910-40C3-87DC-08A339F2C8CD}">
          <x14:formula1>
            <xm:f>units!$L$1:$L$3</xm:f>
          </x14:formula1>
          <xm:sqref>D26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99863-EF10-4BB4-89C4-9EA8E69CE530}">
  <sheetPr codeName="Sheet8">
    <tabColor theme="8" tint="-0.249977111117893"/>
  </sheetPr>
  <dimension ref="B2:I58"/>
  <sheetViews>
    <sheetView zoomScale="120" zoomScaleNormal="120" workbookViewId="0">
      <selection activeCell="B13" sqref="B13"/>
    </sheetView>
  </sheetViews>
  <sheetFormatPr defaultColWidth="8.6640625" defaultRowHeight="14.4" x14ac:dyDescent="0.3"/>
  <cols>
    <col min="1" max="1" width="6.6640625" style="6" customWidth="1"/>
    <col min="2" max="2" width="18.33203125" style="6" customWidth="1"/>
    <col min="3" max="3" width="49.33203125" style="6" customWidth="1"/>
    <col min="4" max="4" width="11.44140625" style="6" customWidth="1"/>
    <col min="5" max="5" width="14.44140625" style="6" customWidth="1"/>
    <col min="6" max="6" width="52.44140625" style="6" customWidth="1"/>
    <col min="7" max="7" width="3" style="6" customWidth="1"/>
    <col min="8" max="8" width="68.33203125" style="6" customWidth="1"/>
    <col min="9" max="9" width="1" style="6" customWidth="1"/>
    <col min="10" max="16384" width="8.6640625" style="6"/>
  </cols>
  <sheetData>
    <row r="2" spans="2:9" ht="18" x14ac:dyDescent="0.35">
      <c r="B2" s="272" t="s">
        <v>217</v>
      </c>
      <c r="C2" s="272"/>
      <c r="D2" s="272"/>
      <c r="E2" s="272"/>
      <c r="F2" s="272"/>
      <c r="G2" s="272"/>
      <c r="H2" s="272"/>
    </row>
    <row r="3" spans="2:9" ht="18.75" customHeight="1" x14ac:dyDescent="0.35">
      <c r="B3" s="5"/>
      <c r="C3" s="5"/>
      <c r="D3" s="5"/>
      <c r="E3" s="5"/>
      <c r="F3" s="5"/>
      <c r="H3" s="9"/>
    </row>
    <row r="4" spans="2:9" s="60" customFormat="1" ht="18" x14ac:dyDescent="0.3">
      <c r="B4" s="280" t="s">
        <v>35</v>
      </c>
      <c r="C4" s="280"/>
      <c r="D4" s="280"/>
      <c r="E4" s="280"/>
      <c r="F4" s="280"/>
      <c r="G4" s="280"/>
      <c r="H4" s="280"/>
    </row>
    <row r="5" spans="2:9" ht="142.5" customHeight="1" x14ac:dyDescent="0.3">
      <c r="B5" s="281" t="s">
        <v>218</v>
      </c>
      <c r="C5" s="281"/>
      <c r="D5" s="281"/>
      <c r="E5" s="281"/>
      <c r="F5" s="281"/>
      <c r="G5" s="281"/>
      <c r="H5" s="281"/>
    </row>
    <row r="6" spans="2:9" ht="18" x14ac:dyDescent="0.35">
      <c r="B6" s="5"/>
      <c r="C6" s="5"/>
      <c r="D6" s="5"/>
      <c r="E6" s="5"/>
      <c r="F6" s="5"/>
      <c r="H6" s="9"/>
    </row>
    <row r="7" spans="2:9" ht="12.6" customHeight="1" x14ac:dyDescent="0.3">
      <c r="B7" s="247" t="s">
        <v>51</v>
      </c>
      <c r="C7" s="247"/>
      <c r="D7" s="247"/>
      <c r="E7" s="247"/>
      <c r="F7" s="247"/>
      <c r="G7" s="247"/>
      <c r="H7" s="247"/>
    </row>
    <row r="8" spans="2:9" ht="7.95" customHeight="1" x14ac:dyDescent="0.35">
      <c r="B8" s="5"/>
      <c r="C8" s="5"/>
      <c r="D8" s="5"/>
      <c r="E8" s="5"/>
      <c r="F8" s="5"/>
      <c r="G8" s="9"/>
      <c r="H8" s="9"/>
    </row>
    <row r="9" spans="2:9" ht="7.5" customHeight="1" x14ac:dyDescent="0.35">
      <c r="B9" s="43" t="s">
        <v>36</v>
      </c>
      <c r="C9" s="52"/>
      <c r="D9" s="44">
        <f>(COUNTIF(H12, "Minimum 1 entry has been provided")+COUNTIF(H16, "Minimum 1 entry has been provided"))/2</f>
        <v>0</v>
      </c>
      <c r="E9" s="5"/>
      <c r="F9" s="5"/>
    </row>
    <row r="10" spans="2:9" ht="4.95" customHeight="1" x14ac:dyDescent="0.3"/>
    <row r="11" spans="2:9" ht="18" x14ac:dyDescent="0.35">
      <c r="B11" s="279" t="s">
        <v>219</v>
      </c>
      <c r="C11" s="277"/>
      <c r="D11" s="277"/>
      <c r="E11" s="277"/>
      <c r="F11" s="278"/>
      <c r="G11" s="27"/>
      <c r="H11" s="97" t="s">
        <v>40</v>
      </c>
      <c r="I11" s="11"/>
    </row>
    <row r="12" spans="2:9" ht="15.6" x14ac:dyDescent="0.3">
      <c r="B12" s="3" t="s">
        <v>11</v>
      </c>
      <c r="C12" s="4" t="s">
        <v>220</v>
      </c>
      <c r="D12" s="4" t="s">
        <v>44</v>
      </c>
      <c r="E12" s="4" t="s">
        <v>54</v>
      </c>
      <c r="F12" s="4" t="s">
        <v>39</v>
      </c>
      <c r="G12" s="53"/>
      <c r="H12" s="98" t="str">
        <f>IF(COUNTIF(B13:B13,"Data available")+COUNTA(E13:E13)&gt;1,"Minimum 1 entry has been provided",IF(COUNTIF(B13:B13,"Data not available"),"Minimum 1 entry has been provided","No entries recorded for this category"))</f>
        <v>No entries recorded for this category</v>
      </c>
    </row>
    <row r="13" spans="2:9" x14ac:dyDescent="0.3">
      <c r="B13" s="18" t="s">
        <v>56</v>
      </c>
      <c r="C13" s="1" t="s">
        <v>221</v>
      </c>
      <c r="D13" s="15"/>
      <c r="E13" s="15"/>
      <c r="F13" s="14"/>
      <c r="G13" s="178"/>
      <c r="H13" s="111" t="str">
        <f>IF(AND(OR(ISTEXT($E13), $E13&lt;0, IF(ISTEXT($E13),"FALSE", INT($E13)&lt;&gt;$E13)),LEN($E13)&gt;0),"ERROR: Please enter an integer number ≥ 0", IF(AND($B13="Data available", ISBLANK($E13)), "Please provide a value", IF(AND($B13&lt;&gt;"Data available", NOT(ISBLANK($E13))), "ERROR: Value provided although data is not available", "")))</f>
        <v/>
      </c>
    </row>
    <row r="14" spans="2:9" s="56" customFormat="1" x14ac:dyDescent="0.3">
      <c r="B14" s="54"/>
      <c r="C14" s="57"/>
      <c r="D14" s="54"/>
      <c r="E14" s="54"/>
      <c r="F14" s="113"/>
      <c r="H14" s="58"/>
    </row>
    <row r="15" spans="2:9" ht="18" x14ac:dyDescent="0.35">
      <c r="B15" s="279" t="s">
        <v>222</v>
      </c>
      <c r="C15" s="277"/>
      <c r="D15" s="277"/>
      <c r="E15" s="277"/>
      <c r="F15" s="278"/>
      <c r="G15" s="27"/>
      <c r="H15" s="97" t="s">
        <v>40</v>
      </c>
    </row>
    <row r="16" spans="2:9" ht="15.6" x14ac:dyDescent="0.3">
      <c r="B16" s="3" t="s">
        <v>11</v>
      </c>
      <c r="C16" s="4" t="s">
        <v>220</v>
      </c>
      <c r="D16" s="4" t="s">
        <v>44</v>
      </c>
      <c r="E16" s="4" t="s">
        <v>54</v>
      </c>
      <c r="F16" s="4" t="s">
        <v>39</v>
      </c>
      <c r="G16" s="53"/>
      <c r="H16" s="98" t="str">
        <f>IF(COUNTIF(B18:B49,"Data available")+COUNTA(E18:E49)&gt;1,"Minimum 1 entry has been provided",IF(COUNTIF(B18:B49,"Data not available"),"Minimum 1 entry has been provided","No entries recorded for this category"))</f>
        <v>No entries recorded for this category</v>
      </c>
    </row>
    <row r="17" spans="2:8" x14ac:dyDescent="0.3">
      <c r="B17" s="269" t="s">
        <v>223</v>
      </c>
      <c r="C17" s="270"/>
      <c r="D17" s="270"/>
      <c r="E17" s="270"/>
      <c r="F17" s="271"/>
      <c r="G17" s="151"/>
      <c r="H17" s="110"/>
    </row>
    <row r="18" spans="2:8" x14ac:dyDescent="0.3">
      <c r="B18" s="18" t="s">
        <v>56</v>
      </c>
      <c r="C18" s="1" t="s">
        <v>224</v>
      </c>
      <c r="D18" s="15"/>
      <c r="E18" s="15"/>
      <c r="F18" s="14"/>
      <c r="H18" s="110" t="str">
        <f t="shared" ref="H18:H23" si="0">IF(AND(OR(ISTEXT($E18), $E18&lt;0, IF(ISTEXT($E18),"FALSE", INT($E18)&lt;&gt;$E18)),LEN($E18)&gt;0),"ERROR: Please enter an integer number ≥ 0", IF(AND($B18="Data available", ISBLANK($E18)), "Please provide a value", IF(AND($B18&lt;&gt;"Data available", NOT(ISBLANK($E18))), "ERROR: Value provided although data is not available", "")))</f>
        <v/>
      </c>
    </row>
    <row r="19" spans="2:8" x14ac:dyDescent="0.3">
      <c r="B19" s="18" t="s">
        <v>56</v>
      </c>
      <c r="C19" s="1" t="s">
        <v>225</v>
      </c>
      <c r="D19" s="15"/>
      <c r="E19" s="15"/>
      <c r="F19" s="14"/>
      <c r="H19" s="110" t="str">
        <f t="shared" si="0"/>
        <v/>
      </c>
    </row>
    <row r="20" spans="2:8" x14ac:dyDescent="0.3">
      <c r="B20" s="18" t="s">
        <v>56</v>
      </c>
      <c r="C20" s="1" t="s">
        <v>226</v>
      </c>
      <c r="D20" s="15"/>
      <c r="E20" s="15"/>
      <c r="F20" s="14"/>
      <c r="H20" s="110" t="str">
        <f t="shared" si="0"/>
        <v/>
      </c>
    </row>
    <row r="21" spans="2:8" x14ac:dyDescent="0.3">
      <c r="B21" s="18" t="s">
        <v>56</v>
      </c>
      <c r="C21" s="1" t="s">
        <v>227</v>
      </c>
      <c r="D21" s="1" t="s">
        <v>160</v>
      </c>
      <c r="E21" s="15"/>
      <c r="F21" s="14"/>
      <c r="H21" s="110" t="str">
        <f t="shared" si="0"/>
        <v/>
      </c>
    </row>
    <row r="22" spans="2:8" x14ac:dyDescent="0.3">
      <c r="B22" s="18" t="s">
        <v>56</v>
      </c>
      <c r="C22" s="1" t="s">
        <v>183</v>
      </c>
      <c r="D22" s="1" t="s">
        <v>160</v>
      </c>
      <c r="E22" s="15"/>
      <c r="F22" s="14"/>
      <c r="H22" s="110" t="str">
        <f t="shared" si="0"/>
        <v/>
      </c>
    </row>
    <row r="23" spans="2:8" x14ac:dyDescent="0.3">
      <c r="B23" s="18" t="s">
        <v>56</v>
      </c>
      <c r="C23" s="1" t="s">
        <v>182</v>
      </c>
      <c r="D23" s="15"/>
      <c r="E23" s="15"/>
      <c r="F23" s="14"/>
      <c r="H23" s="110" t="str">
        <f t="shared" si="0"/>
        <v/>
      </c>
    </row>
    <row r="24" spans="2:8" x14ac:dyDescent="0.3">
      <c r="B24" s="18" t="s">
        <v>56</v>
      </c>
      <c r="C24" s="1" t="s">
        <v>228</v>
      </c>
      <c r="D24" s="1" t="s">
        <v>160</v>
      </c>
      <c r="E24" s="15"/>
      <c r="F24" s="14"/>
      <c r="H24" s="110" t="str">
        <f>IF(AND(OR(ISTEXT($E24), $E24&lt;0, IF(ISTEXT($E24),"FALSE", INT($E24)&lt;&gt;$E24)),LEN($E24)&gt;0),"ERROR: Please enter an integer number ≥ 0", IF(AND($B24="Data available", ISBLANK($E24)), "Please provide a value", IF(AND($B24&lt;&gt;"Data available", NOT(ISBLANK($E24))), "ERROR: Value provided although data is not available", "")))</f>
        <v/>
      </c>
    </row>
    <row r="25" spans="2:8" x14ac:dyDescent="0.3">
      <c r="B25" s="181" t="s">
        <v>229</v>
      </c>
      <c r="C25" s="182"/>
      <c r="D25" s="182"/>
      <c r="E25" s="182"/>
      <c r="F25" s="125"/>
      <c r="G25" s="151"/>
      <c r="H25" s="110"/>
    </row>
    <row r="26" spans="2:8" x14ac:dyDescent="0.3">
      <c r="B26" s="18" t="s">
        <v>56</v>
      </c>
      <c r="C26" s="1" t="s">
        <v>175</v>
      </c>
      <c r="D26" s="1" t="s">
        <v>166</v>
      </c>
      <c r="E26" s="15"/>
      <c r="F26" s="14"/>
      <c r="H26" s="110" t="str">
        <f t="shared" ref="H26:H27" si="1">IF(AND(OR(ISTEXT($E26), $E26&lt;0, IF(ISTEXT($E26),"FALSE", INT($E26)&lt;&gt;$E26)),LEN($E26)&gt;0),"ERROR: Please enter an integer number ≥ 0", IF(AND($B26="Data available", ISBLANK($E26)), "Please provide a value", IF(AND($B26&lt;&gt;"Data available", NOT(ISBLANK($E26))), "ERROR: Value provided although data is not available", "")))</f>
        <v/>
      </c>
    </row>
    <row r="27" spans="2:8" x14ac:dyDescent="0.3">
      <c r="B27" s="18" t="s">
        <v>56</v>
      </c>
      <c r="C27" s="1" t="s">
        <v>230</v>
      </c>
      <c r="D27" s="1" t="s">
        <v>166</v>
      </c>
      <c r="E27" s="15"/>
      <c r="F27" s="14"/>
      <c r="H27" s="110" t="str">
        <f t="shared" si="1"/>
        <v/>
      </c>
    </row>
    <row r="28" spans="2:8" x14ac:dyDescent="0.3">
      <c r="B28" s="269" t="s">
        <v>231</v>
      </c>
      <c r="C28" s="270"/>
      <c r="D28" s="270"/>
      <c r="E28" s="270"/>
      <c r="F28" s="271"/>
      <c r="G28" s="151"/>
      <c r="H28" s="110"/>
    </row>
    <row r="29" spans="2:8" x14ac:dyDescent="0.3">
      <c r="B29" s="181" t="s">
        <v>232</v>
      </c>
      <c r="C29" s="182"/>
      <c r="D29" s="182"/>
      <c r="E29" s="182"/>
      <c r="F29" s="125"/>
      <c r="G29" s="151"/>
      <c r="H29" s="110"/>
    </row>
    <row r="30" spans="2:8" x14ac:dyDescent="0.3">
      <c r="B30" s="18" t="s">
        <v>56</v>
      </c>
      <c r="C30" s="1" t="s">
        <v>165</v>
      </c>
      <c r="D30" s="1" t="s">
        <v>166</v>
      </c>
      <c r="E30" s="15"/>
      <c r="F30" s="14"/>
      <c r="H30" s="110" t="str">
        <f>IF(AND(OR(ISTEXT($E30), $E30&lt;0, IF(ISTEXT($E30),"FALSE", INT($E30)&lt;&gt;$E30)),LEN($E30)&gt;0),"ERROR: Please enter an integer number ≥ 0", IF(AND($B30="Data available", ISBLANK($E30)), "Please provide a value", IF(AND($B30&lt;&gt;"Data available", NOT(ISBLANK($E30))), "ERROR: Value provided although data is not available", "")))</f>
        <v/>
      </c>
    </row>
    <row r="31" spans="2:8" x14ac:dyDescent="0.3">
      <c r="B31" s="18" t="s">
        <v>56</v>
      </c>
      <c r="C31" s="1" t="s">
        <v>167</v>
      </c>
      <c r="D31" s="1" t="s">
        <v>166</v>
      </c>
      <c r="E31" s="15"/>
      <c r="F31" s="14"/>
      <c r="H31" s="110" t="str">
        <f t="shared" ref="H31:H46" si="2">IF(AND(OR(ISTEXT($E31), $E31&lt;0, IF(ISTEXT($E31),"FALSE", INT($E31)&lt;&gt;$E31)),LEN($E31)&gt;0),"ERROR: Please enter an integer number ≥ 0", IF(AND($B31="Data available", ISBLANK($E31)), "Please provide a value", IF(AND($B31&lt;&gt;"Data available", NOT(ISBLANK($E31))), "ERROR: Value provided although data is not available", "")))</f>
        <v/>
      </c>
    </row>
    <row r="32" spans="2:8" x14ac:dyDescent="0.3">
      <c r="B32" s="18" t="s">
        <v>56</v>
      </c>
      <c r="C32" s="1" t="s">
        <v>168</v>
      </c>
      <c r="D32" s="1" t="s">
        <v>166</v>
      </c>
      <c r="E32" s="15"/>
      <c r="F32" s="14"/>
      <c r="H32" s="110" t="str">
        <f t="shared" si="2"/>
        <v/>
      </c>
    </row>
    <row r="33" spans="2:8" x14ac:dyDescent="0.3">
      <c r="B33" s="18" t="s">
        <v>56</v>
      </c>
      <c r="C33" s="1" t="s">
        <v>169</v>
      </c>
      <c r="D33" s="1" t="s">
        <v>166</v>
      </c>
      <c r="E33" s="15"/>
      <c r="F33" s="14"/>
      <c r="H33" s="110" t="str">
        <f t="shared" si="2"/>
        <v/>
      </c>
    </row>
    <row r="34" spans="2:8" x14ac:dyDescent="0.3">
      <c r="B34" s="18" t="s">
        <v>56</v>
      </c>
      <c r="C34" s="1" t="s">
        <v>170</v>
      </c>
      <c r="D34" s="1" t="s">
        <v>166</v>
      </c>
      <c r="E34" s="15"/>
      <c r="F34" s="14"/>
      <c r="H34" s="110" t="str">
        <f t="shared" si="2"/>
        <v/>
      </c>
    </row>
    <row r="35" spans="2:8" x14ac:dyDescent="0.3">
      <c r="B35" s="18" t="s">
        <v>56</v>
      </c>
      <c r="C35" s="1" t="s">
        <v>174</v>
      </c>
      <c r="D35" s="1" t="s">
        <v>166</v>
      </c>
      <c r="E35" s="15"/>
      <c r="F35" s="14"/>
      <c r="H35" s="110" t="str">
        <f t="shared" si="2"/>
        <v/>
      </c>
    </row>
    <row r="36" spans="2:8" x14ac:dyDescent="0.3">
      <c r="B36" s="18" t="s">
        <v>56</v>
      </c>
      <c r="C36" s="1" t="s">
        <v>172</v>
      </c>
      <c r="D36" s="1" t="s">
        <v>166</v>
      </c>
      <c r="E36" s="15"/>
      <c r="F36" s="14"/>
      <c r="H36" s="110" t="str">
        <f t="shared" si="2"/>
        <v/>
      </c>
    </row>
    <row r="37" spans="2:8" x14ac:dyDescent="0.3">
      <c r="B37" s="18" t="s">
        <v>56</v>
      </c>
      <c r="C37" s="1" t="s">
        <v>173</v>
      </c>
      <c r="D37" s="1" t="s">
        <v>166</v>
      </c>
      <c r="E37" s="15"/>
      <c r="F37" s="14"/>
      <c r="H37" s="110" t="str">
        <f t="shared" si="2"/>
        <v/>
      </c>
    </row>
    <row r="38" spans="2:8" x14ac:dyDescent="0.3">
      <c r="B38" s="18" t="s">
        <v>56</v>
      </c>
      <c r="C38" s="1" t="s">
        <v>171</v>
      </c>
      <c r="D38" s="1" t="s">
        <v>160</v>
      </c>
      <c r="E38" s="15"/>
      <c r="F38" s="14"/>
      <c r="H38" s="110" t="str">
        <f t="shared" si="2"/>
        <v/>
      </c>
    </row>
    <row r="39" spans="2:8" x14ac:dyDescent="0.3">
      <c r="B39" s="18" t="s">
        <v>56</v>
      </c>
      <c r="C39" s="1" t="s">
        <v>233</v>
      </c>
      <c r="D39" s="1" t="s">
        <v>166</v>
      </c>
      <c r="E39" s="15"/>
      <c r="F39" s="14"/>
      <c r="H39" s="110" t="str">
        <f t="shared" si="2"/>
        <v/>
      </c>
    </row>
    <row r="40" spans="2:8" x14ac:dyDescent="0.3">
      <c r="B40" s="181" t="s">
        <v>234</v>
      </c>
      <c r="C40" s="182"/>
      <c r="D40" s="182"/>
      <c r="E40" s="182"/>
      <c r="F40" s="125"/>
      <c r="G40" s="157"/>
      <c r="H40" s="110"/>
    </row>
    <row r="41" spans="2:8" x14ac:dyDescent="0.3">
      <c r="B41" s="18" t="s">
        <v>56</v>
      </c>
      <c r="C41" s="1" t="s">
        <v>184</v>
      </c>
      <c r="D41" s="1" t="s">
        <v>160</v>
      </c>
      <c r="E41" s="15"/>
      <c r="F41" s="14"/>
      <c r="H41" s="110" t="str">
        <f t="shared" si="2"/>
        <v/>
      </c>
    </row>
    <row r="42" spans="2:8" x14ac:dyDescent="0.3">
      <c r="B42" s="18" t="s">
        <v>56</v>
      </c>
      <c r="C42" s="1" t="s">
        <v>185</v>
      </c>
      <c r="D42" s="1" t="s">
        <v>160</v>
      </c>
      <c r="E42" s="15"/>
      <c r="F42" s="14"/>
      <c r="H42" s="110" t="str">
        <f t="shared" si="2"/>
        <v/>
      </c>
    </row>
    <row r="43" spans="2:8" x14ac:dyDescent="0.3">
      <c r="B43" s="18" t="s">
        <v>56</v>
      </c>
      <c r="C43" s="1" t="s">
        <v>186</v>
      </c>
      <c r="D43" s="1" t="s">
        <v>160</v>
      </c>
      <c r="E43" s="15"/>
      <c r="F43" s="14"/>
      <c r="H43" s="110" t="str">
        <f t="shared" si="2"/>
        <v/>
      </c>
    </row>
    <row r="44" spans="2:8" x14ac:dyDescent="0.3">
      <c r="B44" s="18" t="s">
        <v>56</v>
      </c>
      <c r="C44" s="1" t="s">
        <v>187</v>
      </c>
      <c r="D44" s="1" t="s">
        <v>160</v>
      </c>
      <c r="E44" s="15"/>
      <c r="F44" s="14"/>
      <c r="H44" s="110" t="str">
        <f t="shared" si="2"/>
        <v/>
      </c>
    </row>
    <row r="45" spans="2:8" x14ac:dyDescent="0.3">
      <c r="B45" s="18" t="s">
        <v>56</v>
      </c>
      <c r="C45" s="1" t="s">
        <v>311</v>
      </c>
      <c r="D45" s="1" t="s">
        <v>47</v>
      </c>
      <c r="E45" s="15"/>
      <c r="F45" s="14"/>
      <c r="H45" s="110"/>
    </row>
    <row r="46" spans="2:8" x14ac:dyDescent="0.3">
      <c r="B46" s="181" t="s">
        <v>235</v>
      </c>
      <c r="C46" s="182"/>
      <c r="D46" s="182"/>
      <c r="E46" s="182"/>
      <c r="F46" s="125"/>
      <c r="G46" s="157"/>
      <c r="H46" s="110" t="str">
        <f t="shared" si="2"/>
        <v/>
      </c>
    </row>
    <row r="47" spans="2:8" x14ac:dyDescent="0.3">
      <c r="B47" s="18" t="s">
        <v>56</v>
      </c>
      <c r="C47" s="1" t="s">
        <v>235</v>
      </c>
      <c r="D47" s="15"/>
      <c r="E47" s="15"/>
      <c r="F47" s="179"/>
      <c r="G47" s="29"/>
      <c r="H47" s="131" t="str">
        <f>IF(AND(OR(ISTEXT($E47), $E47&lt;0, IF(ISTEXT($E47),"FALSE", INT($E47)&lt;&gt;$E47)),LEN($E47)&gt;0),"ERROR: Please enter an integer number ≥ 0", IF(AND($B47="Data available", ISBLANK($E47)), "Please provide a value", IF(AND($B47&lt;&gt;"Data available", NOT(ISBLANK($E47))), "ERROR: Value provided although data is not available", "")))</f>
        <v/>
      </c>
    </row>
    <row r="48" spans="2:8" x14ac:dyDescent="0.3">
      <c r="B48" s="181" t="s">
        <v>237</v>
      </c>
      <c r="C48" s="182"/>
      <c r="D48" s="182"/>
      <c r="E48" s="182"/>
      <c r="F48" s="125"/>
      <c r="G48" s="157"/>
      <c r="H48" s="131"/>
    </row>
    <row r="49" spans="2:8" x14ac:dyDescent="0.3">
      <c r="B49" s="18" t="s">
        <v>56</v>
      </c>
      <c r="C49" s="1" t="s">
        <v>238</v>
      </c>
      <c r="D49" s="15"/>
      <c r="E49" s="15"/>
      <c r="F49" s="148" t="s">
        <v>239</v>
      </c>
      <c r="G49" s="178"/>
      <c r="H49" s="132" t="str">
        <f t="shared" ref="H49" si="3">IF(AND(OR(ISTEXT($E49), $E49&lt;0, IF(ISTEXT($E49),"FALSE", INT($E49)&lt;&gt;$E49)),LEN($E49)&gt;0),"ERROR: Please enter an integer number ≥ 0", IF(AND($B49="Data available", ISBLANK($E49)), "Please provide a value", IF(AND($B49&lt;&gt;"Data available", NOT(ISBLANK($E49))), "ERROR: Value provided although data is not available", "")))</f>
        <v/>
      </c>
    </row>
    <row r="51" spans="2:8" x14ac:dyDescent="0.3">
      <c r="B51" s="41" t="s">
        <v>101</v>
      </c>
    </row>
    <row r="53" spans="2:8" x14ac:dyDescent="0.3">
      <c r="B53" s="108" t="s">
        <v>240</v>
      </c>
    </row>
    <row r="54" spans="2:8" x14ac:dyDescent="0.3">
      <c r="B54" s="127" t="s">
        <v>241</v>
      </c>
    </row>
    <row r="55" spans="2:8" x14ac:dyDescent="0.3">
      <c r="B55" s="108" t="s">
        <v>242</v>
      </c>
    </row>
    <row r="56" spans="2:8" x14ac:dyDescent="0.3">
      <c r="B56" s="108" t="s">
        <v>243</v>
      </c>
    </row>
    <row r="57" spans="2:8" x14ac:dyDescent="0.3">
      <c r="B57" s="108" t="s">
        <v>244</v>
      </c>
    </row>
    <row r="58" spans="2:8" x14ac:dyDescent="0.3">
      <c r="B58" s="108" t="s">
        <v>245</v>
      </c>
    </row>
  </sheetData>
  <sheetProtection algorithmName="SHA-512" hashValue="fDq9yjHKi6wrPx3rLZOpsZgug2ni0MYPhyxQc+9BRDAsj5bkZ/zKFsWFWiP9ujBkkesawP8cTCjR4cQmw2FZgw==" saltValue="65Zmui9yUQ2dDPlx55LCCA==" spinCount="100000" sheet="1" selectLockedCells="1"/>
  <mergeCells count="8">
    <mergeCell ref="B2:H2"/>
    <mergeCell ref="B11:F11"/>
    <mergeCell ref="B15:F15"/>
    <mergeCell ref="B28:F28"/>
    <mergeCell ref="B17:F17"/>
    <mergeCell ref="B7:H7"/>
    <mergeCell ref="B4:H4"/>
    <mergeCell ref="B5:H5"/>
  </mergeCells>
  <conditionalFormatting sqref="D13 D18:D20 D23 D47 D49">
    <cfRule type="expression" dxfId="43" priority="20">
      <formula>$B13="Data available"</formula>
    </cfRule>
  </conditionalFormatting>
  <conditionalFormatting sqref="D13">
    <cfRule type="expression" dxfId="42" priority="70">
      <formula>$B13="Data available"</formula>
    </cfRule>
    <cfRule type="expression" dxfId="41" priority="49">
      <formula>AND($B13&lt;&gt;"Data available", NOT(ISBLANK($D13)))</formula>
    </cfRule>
  </conditionalFormatting>
  <conditionalFormatting sqref="D18:D20 D23 D13 D47 D49">
    <cfRule type="expression" dxfId="40" priority="18">
      <formula>AND($B13&lt;&gt;"Data available", NOT(ISBLANK($D13)))</formula>
    </cfRule>
  </conditionalFormatting>
  <conditionalFormatting sqref="D18:D20">
    <cfRule type="expression" dxfId="39" priority="3">
      <formula>AND($B18&lt;&gt;"Data available", NOT(ISBLANK($D18)))</formula>
    </cfRule>
    <cfRule type="expression" dxfId="38" priority="4">
      <formula>$B18="Data available"</formula>
    </cfRule>
  </conditionalFormatting>
  <conditionalFormatting sqref="D23">
    <cfRule type="expression" dxfId="37" priority="1">
      <formula>AND($B23&lt;&gt;"Data available", NOT(ISBLANK($D23)))</formula>
    </cfRule>
    <cfRule type="expression" dxfId="36" priority="2">
      <formula>$B23="Data available"</formula>
    </cfRule>
  </conditionalFormatting>
  <conditionalFormatting sqref="E13 E18:E24 E30:E39 E41:E45">
    <cfRule type="expression" dxfId="35" priority="68">
      <formula>AND($B13="Data available", $E13&lt;0)</formula>
    </cfRule>
    <cfRule type="expression" dxfId="34" priority="69">
      <formula>AND($B13="Data available", ISTEXT($E13))</formula>
    </cfRule>
    <cfRule type="expression" dxfId="33" priority="71">
      <formula>$B13="Data available"</formula>
    </cfRule>
    <cfRule type="expression" dxfId="32" priority="48">
      <formula>AND($B13&lt;&gt;"Data available", NOT(ISBLANK($E13)))</formula>
    </cfRule>
    <cfRule type="expression" dxfId="31" priority="67">
      <formula>AND($B13="Data available", $E13&lt;&gt;INT($E13))</formula>
    </cfRule>
  </conditionalFormatting>
  <conditionalFormatting sqref="E26:E27">
    <cfRule type="expression" dxfId="30" priority="13">
      <formula>AND($B26&lt;&gt;"Data available", NOT(ISBLANK($E26)))</formula>
    </cfRule>
    <cfRule type="expression" dxfId="29" priority="14">
      <formula>AND($B26="Data available", $E26&lt;&gt;INT($E26))</formula>
    </cfRule>
    <cfRule type="expression" dxfId="28" priority="15">
      <formula>AND($B26="Data available", $E26&lt;0)</formula>
    </cfRule>
    <cfRule type="expression" dxfId="27" priority="16">
      <formula>AND($B26="Data available", ISTEXT($E26))</formula>
    </cfRule>
    <cfRule type="expression" dxfId="26" priority="17">
      <formula>$B26="Data available"</formula>
    </cfRule>
  </conditionalFormatting>
  <conditionalFormatting sqref="E47 E49">
    <cfRule type="expression" dxfId="25" priority="22">
      <formula>AND($B47="Data available", $E47&lt;0)</formula>
    </cfRule>
    <cfRule type="expression" dxfId="24" priority="19">
      <formula>AND($B47&lt;&gt;"Data available", NOT(ISBLANK($E47)))</formula>
    </cfRule>
    <cfRule type="expression" dxfId="23" priority="23">
      <formula>AND($B47="Data available", ISTEXT($E47))</formula>
    </cfRule>
    <cfRule type="expression" dxfId="22" priority="24">
      <formula>$B47="Data available"</formula>
    </cfRule>
    <cfRule type="expression" dxfId="21" priority="21">
      <formula>AND($B47="Data available", $E47&lt;&gt;INT($E47))</formula>
    </cfRule>
  </conditionalFormatting>
  <conditionalFormatting sqref="F49">
    <cfRule type="expression" dxfId="20" priority="5">
      <formula>$B$49="Data available"</formula>
    </cfRule>
  </conditionalFormatting>
  <conditionalFormatting sqref="G13 G18:G24 G30:G39 G41:G45 G47 G49">
    <cfRule type="expression" dxfId="19" priority="34">
      <formula>AND($B13="Data available", ISBLANK($E13))</formula>
    </cfRule>
    <cfRule type="expression" dxfId="18" priority="35">
      <formula>AND($B13&lt;&gt;"Data available", NOT(ISBLANK($E13)))</formula>
    </cfRule>
    <cfRule type="expression" dxfId="17" priority="36">
      <formula>AND($B13="Data available", $E13&lt;&gt;INT($E13))</formula>
    </cfRule>
    <cfRule type="expression" dxfId="16" priority="37">
      <formula>AND($B13="Data available", $E13&lt;0)</formula>
    </cfRule>
    <cfRule type="expression" dxfId="15" priority="38">
      <formula>AND($B13="Data available", ISTEXT($E13))</formula>
    </cfRule>
    <cfRule type="expression" dxfId="14" priority="39">
      <formula>OR($B13&lt;&gt;"Not applicable", NOT(ISBLANK($E13)))</formula>
    </cfRule>
    <cfRule type="expression" dxfId="13" priority="40">
      <formula>AND($B13="Not applicable", ISBLANK($E13))</formula>
    </cfRule>
  </conditionalFormatting>
  <conditionalFormatting sqref="G26:G27">
    <cfRule type="expression" dxfId="12" priority="6">
      <formula>AND($B26="Data available", ISBLANK($E26))</formula>
    </cfRule>
    <cfRule type="expression" dxfId="11" priority="7">
      <formula>AND($B26&lt;&gt;"Data available", NOT(ISBLANK($E26)))</formula>
    </cfRule>
    <cfRule type="expression" dxfId="10" priority="8">
      <formula>AND($B26="Data available", $E26&lt;&gt;INT($E26))</formula>
    </cfRule>
    <cfRule type="expression" dxfId="9" priority="9">
      <formula>AND($B26="Data available", $E26&lt;0)</formula>
    </cfRule>
    <cfRule type="expression" dxfId="8" priority="10">
      <formula>AND($B26="Data available", ISTEXT($E26))</formula>
    </cfRule>
    <cfRule type="expression" dxfId="7" priority="11">
      <formula>OR($B26&lt;&gt;"Not applicable", NOT(ISBLANK($E26)))</formula>
    </cfRule>
    <cfRule type="expression" dxfId="6" priority="12">
      <formula>AND($B26="Not applicable", ISBLANK($E26))</formula>
    </cfRule>
  </conditionalFormatting>
  <conditionalFormatting sqref="G12:H12 G16:H16">
    <cfRule type="expression" dxfId="5" priority="26">
      <formula>$H12="Minimum 1 entry has been provided"</formula>
    </cfRule>
    <cfRule type="expression" dxfId="4" priority="25">
      <formula>$H12="No entries recorded for this category"</formula>
    </cfRule>
  </conditionalFormatting>
  <dataValidations count="2">
    <dataValidation type="custom" showInputMessage="1" showErrorMessage="1" sqref="E13:E14 E47 E49" xr:uid="{1A4CE46E-AD08-4E8B-B7C6-13C989B552C5}">
      <formula1>AND($B13="Data available", NOT(ISBLANK($D13)))</formula1>
    </dataValidation>
    <dataValidation type="custom" allowBlank="1" showInputMessage="1" showErrorMessage="1" sqref="E30:E39 E41:E45 E18:E24 E26:E27" xr:uid="{D086F77B-3D13-4243-9EA9-25F909DF0724}">
      <formula1>$B18="Data available"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809C4CB-BAC1-4B2A-805D-EF0C8B14FF5F}">
          <x14:formula1>
            <xm:f>units!$I$1:$I$2</xm:f>
          </x14:formula1>
          <xm:sqref>D49 D47 D14</xm:sqref>
        </x14:dataValidation>
        <x14:dataValidation type="list" allowBlank="1" showInputMessage="1" showErrorMessage="1" xr:uid="{34B1D2D1-04A0-4F2E-9CA0-40AF4DBCBD35}">
          <x14:formula1>
            <xm:f>'Data availability'!$A$1:$A$2</xm:f>
          </x14:formula1>
          <xm:sqref>B13:B14 B26:B27 B18:B24 B47 B49 B30:B39 B41:B45</xm:sqref>
        </x14:dataValidation>
        <x14:dataValidation type="list" allowBlank="1" showInputMessage="1" showErrorMessage="1" xr:uid="{83B83DDF-5B6D-47BF-AA02-77DDA6475831}">
          <x14:formula1>
            <xm:f>units!$I$1:$I$3</xm:f>
          </x14:formula1>
          <xm:sqref>D13 D18:D20 D23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63610-3DAC-4B36-BA19-E962B08E1DF0}">
  <sheetPr codeName="Sheet9">
    <tabColor rgb="FFFFFF00"/>
  </sheetPr>
  <dimension ref="B2:F40"/>
  <sheetViews>
    <sheetView zoomScale="90" zoomScaleNormal="90" workbookViewId="0">
      <selection activeCell="B2" sqref="B2:F2"/>
    </sheetView>
  </sheetViews>
  <sheetFormatPr defaultColWidth="8.6640625" defaultRowHeight="14.4" x14ac:dyDescent="0.3"/>
  <cols>
    <col min="1" max="1" width="6.6640625" style="56" customWidth="1"/>
    <col min="2" max="2" width="99.44140625" style="56" customWidth="1"/>
    <col min="3" max="3" width="26" style="115" customWidth="1"/>
    <col min="4" max="4" width="18" style="56" customWidth="1"/>
    <col min="5" max="5" width="19.33203125" style="56" customWidth="1"/>
    <col min="6" max="6" width="54.44140625" style="56" customWidth="1"/>
    <col min="7" max="7" width="0.88671875" style="56" customWidth="1"/>
    <col min="8" max="16384" width="8.6640625" style="56"/>
  </cols>
  <sheetData>
    <row r="2" spans="2:6" ht="19.2" customHeight="1" x14ac:dyDescent="0.35">
      <c r="B2" s="285" t="s">
        <v>246</v>
      </c>
      <c r="C2" s="285"/>
      <c r="D2" s="285"/>
      <c r="E2" s="285"/>
      <c r="F2" s="285"/>
    </row>
    <row r="3" spans="2:6" ht="18" x14ac:dyDescent="0.35">
      <c r="B3" s="114"/>
    </row>
    <row r="4" spans="2:6" ht="18.75" customHeight="1" x14ac:dyDescent="0.3">
      <c r="B4" s="230" t="s">
        <v>247</v>
      </c>
      <c r="C4" s="231"/>
      <c r="D4" s="231"/>
      <c r="E4" s="231"/>
      <c r="F4" s="232"/>
    </row>
    <row r="5" spans="2:6" ht="186.75" customHeight="1" x14ac:dyDescent="0.3">
      <c r="B5" s="282" t="s">
        <v>310</v>
      </c>
      <c r="C5" s="283"/>
      <c r="D5" s="283"/>
      <c r="E5" s="283"/>
      <c r="F5" s="284"/>
    </row>
    <row r="6" spans="2:6" ht="20.25" customHeight="1" x14ac:dyDescent="0.3">
      <c r="B6" s="184"/>
      <c r="C6" s="184"/>
      <c r="D6" s="184"/>
      <c r="E6" s="184"/>
      <c r="F6" s="184"/>
    </row>
    <row r="8" spans="2:6" ht="27" customHeight="1" x14ac:dyDescent="0.3">
      <c r="B8" s="171" t="s">
        <v>248</v>
      </c>
      <c r="C8" s="116"/>
      <c r="D8" s="117">
        <f>SUM(D15:D35)/6</f>
        <v>0</v>
      </c>
    </row>
    <row r="9" spans="2:6" ht="12.75" customHeight="1" x14ac:dyDescent="0.3">
      <c r="B9" s="118"/>
      <c r="D9" s="119"/>
    </row>
    <row r="10" spans="2:6" ht="30" customHeight="1" x14ac:dyDescent="0.3">
      <c r="C10" s="169" t="s">
        <v>249</v>
      </c>
      <c r="D10" s="170" t="s">
        <v>250</v>
      </c>
    </row>
    <row r="11" spans="2:6" ht="15.6" x14ac:dyDescent="0.3">
      <c r="B11" s="289" t="s">
        <v>251</v>
      </c>
      <c r="C11" s="290"/>
      <c r="D11" s="286">
        <f>'References &amp; building info'!C8</f>
        <v>0</v>
      </c>
    </row>
    <row r="12" spans="2:6" ht="15.6" x14ac:dyDescent="0.3">
      <c r="B12" s="19" t="s">
        <v>252</v>
      </c>
      <c r="C12" s="167">
        <f>IF(COUNTIF('References &amp; building info'!C10:C11,"")+COUNTIF('References &amp; building info'!C13:C17,"")+COUNTIF('References &amp; building info'!C22:C27,"")+IF('References &amp; building info'!C12="Yes",COUNTIF('References &amp; building info'!C32:C37,""),0)=0,"none",COUNTIF('References &amp; building info'!C10:C11,"")+COUNTIF('References &amp; building info'!C13:C17,"")+COUNTIF('References &amp; building info'!C22:C27,"")+IF('References &amp; building info'!C12="Yes",COUNTIF('References &amp; building info'!C32:C37,""),0))</f>
        <v>13</v>
      </c>
      <c r="D12" s="287"/>
    </row>
    <row r="13" spans="2:6" ht="15.6" x14ac:dyDescent="0.3">
      <c r="B13" s="19" t="s">
        <v>289</v>
      </c>
      <c r="C13" s="167" t="str">
        <f>IF((OR(COUNTIF('References &amp; building info'!G10:G11,"ERROR:*"),COUNTIF('References &amp; building info'!G13:G17,"ERROR:*"),COUNTIF('References &amp; building info'!G22:G27,"ERROR:*"),IF('References &amp; building info'!C12="Yes",COUNTIF('References &amp; building info'!G32:G37,"ERROR:*"),"0"))),COUNTIF('References &amp; building info'!G10:G11,"ERROR:*")+COUNTIF('References &amp; building info'!G13:G17,"ERROR:*")+COUNTIF('References &amp; building info'!G22:G27,"ERROR:*")+IF('References &amp; building info'!C12="Yes",COUNTIF('References &amp; building info'!G32:G37,"ERROR:*"),"0"),"none")</f>
        <v>none</v>
      </c>
      <c r="D13" s="288"/>
    </row>
    <row r="14" spans="2:6" s="6" customFormat="1" ht="9.75" customHeight="1" x14ac:dyDescent="0.3">
      <c r="B14" s="158"/>
      <c r="C14" s="159"/>
      <c r="D14" s="160"/>
    </row>
    <row r="15" spans="2:6" ht="15.6" x14ac:dyDescent="0.3">
      <c r="B15" s="289" t="s">
        <v>4</v>
      </c>
      <c r="C15" s="290"/>
      <c r="D15" s="286">
        <f>'1.Energy &amp; water'!D10</f>
        <v>0</v>
      </c>
    </row>
    <row r="16" spans="2:6" ht="15.6" x14ac:dyDescent="0.3">
      <c r="B16" s="19" t="s">
        <v>252</v>
      </c>
      <c r="C16" s="167" t="str">
        <f>IF(COUNTIFS('1.Energy &amp; water'!B14:B29,"=Data available",'1.Energy &amp; water'!E14:E29,"")+COUNTIFS('1.Energy &amp; water'!B32:B36,"=Data available",'1.Energy &amp; water'!E32:E36,"")+COUNTIFS('1.Energy &amp; water'!B40:B50,"=Data available",'1.Energy &amp; water'!E40:E50,"")+COUNTIFS('1.Energy &amp; water'!B55:B58,"=Data available",'1.Energy &amp; water'!E55:E58,"")+COUNTIFS('1.Energy &amp; water'!B62,"=Data available",'1.Energy &amp; water'!E62,"")+IF('References &amp; building info'!C12="Yes", COUNTIFS('1.Energy &amp; water'!B72:B87,"=Data available", '1.Energy &amp; water'!E72:E87, "")+COUNTIFS('1.Energy &amp; water'!B90:B94,"=Data available", '1.Energy &amp; water'!E90:E94, "")+COUNTIFS('1.Energy &amp; water'!B98:B108, "=Data available", '1.Energy &amp; water'!E98:E108, "")+COUNTIFS('1.Energy &amp; water'!B113:B116, "=Data available", '1.Energy &amp; water'!E113:E116, "")+COUNTIFS('1.Energy &amp; water'!B120, "=Data available", '1.Energy &amp; water'!E120,""), 0)=0,"none",COUNTIFS('1.Energy &amp; water'!B14:B29,"=Data available",'1.Energy &amp; water'!E14:E29,"")+COUNTIFS('1.Energy &amp; water'!B32:B36,"=Data available",'1.Energy &amp; water'!E32:E36,"")+COUNTIFS('1.Energy &amp; water'!B40:B50,"=Data available",'1.Energy &amp; water'!E40:E50,"")+COUNTIFS('1.Energy &amp; water'!B55:B58,"=Data available",'1.Energy &amp; water'!E55:E58,"")+COUNTIFS('1.Energy &amp; water'!B62,"=Data available",'1.Energy &amp; water'!E62,"")+IF('References &amp; building info'!C12="Yes", COUNTIFS('1.Energy &amp; water'!B72:B87,"=Data available", '1.Energy &amp; water'!E72:E87, "")+COUNTIFS('1.Energy &amp; water'!B90:B94,"=Data available", '1.Energy &amp; water'!E90:E94, "")+COUNTIFS('1.Energy &amp; water'!B98:B108, "=Data available", '1.Energy &amp; water'!E98:E108, "")+COUNTIFS('1.Energy &amp; water'!B113:B116, "=Data available", '1.Energy &amp; water'!E113:E116, "")+COUNTIFS('1.Energy &amp; water'!B120, "=Data available", '1.Energy &amp; water'!E120,""), 0))</f>
        <v>none</v>
      </c>
      <c r="D16" s="287"/>
    </row>
    <row r="17" spans="2:4" ht="15.6" x14ac:dyDescent="0.3">
      <c r="B17" s="19" t="s">
        <v>289</v>
      </c>
      <c r="C17" s="167" t="str">
        <f>IF((COUNTIF('1.Energy &amp; water'!H14:H62,"ERROR:*"))+IF('References &amp; building info'!C12="Yes",COUNTIF('1.Energy &amp; water'!H71:H120,"ERROR:*"), "0")&gt;0, COUNTIF('1.Energy &amp; water'!H14:H62,"ERROR:*")+IF('References &amp; building info'!C12="Yes",COUNTIF('1.Energy &amp; water'!H71:H120,"ERROR:*"), "0"), "none")</f>
        <v>none</v>
      </c>
      <c r="D17" s="288"/>
    </row>
    <row r="18" spans="2:4" s="6" customFormat="1" ht="10.5" customHeight="1" x14ac:dyDescent="0.3">
      <c r="B18" s="158"/>
      <c r="C18" s="159"/>
      <c r="D18" s="161"/>
    </row>
    <row r="19" spans="2:4" ht="15.6" x14ac:dyDescent="0.3">
      <c r="B19" s="289" t="s">
        <v>253</v>
      </c>
      <c r="C19" s="290"/>
      <c r="D19" s="286">
        <f>'2.Mobility (owned)'!D9</f>
        <v>0</v>
      </c>
    </row>
    <row r="20" spans="2:4" ht="15.6" x14ac:dyDescent="0.3">
      <c r="B20" s="19" t="s">
        <v>252</v>
      </c>
      <c r="C20" s="167" t="str">
        <f>IF(COUNTIFS('2.Mobility (owned)'!B13:B23, "=Data available", '2.Mobility (owned)'!E13:E23, "")+COUNTIFS('2.Mobility (owned)'!B28:B38, "=Data available", '2.Mobility (owned)'!E28:E38, "")=0, "none", COUNTIFS('2.Mobility (owned)'!B13:B23, "=Data available", '2.Mobility (owned)'!E13:E23, "")+COUNTIFS('2.Mobility (owned)'!B28:B38, "=Data available", '2.Mobility (owned)'!E28:E38, ""))</f>
        <v>none</v>
      </c>
      <c r="D20" s="287"/>
    </row>
    <row r="21" spans="2:4" ht="15.6" x14ac:dyDescent="0.3">
      <c r="B21" s="19" t="s">
        <v>289</v>
      </c>
      <c r="C21" s="167" t="str">
        <f>IF((COUNTIF('2.Mobility (owned)'!I13:I38,"ERROR:*"))&gt;0, COUNTIF('2.Mobility (owned)'!I13:I38,"ERROR:*"), "none")</f>
        <v>none</v>
      </c>
      <c r="D21" s="288"/>
    </row>
    <row r="22" spans="2:4" s="6" customFormat="1" ht="10.5" customHeight="1" x14ac:dyDescent="0.3">
      <c r="B22" s="162"/>
      <c r="C22" s="163"/>
      <c r="D22" s="164"/>
    </row>
    <row r="23" spans="2:4" ht="15.6" x14ac:dyDescent="0.3">
      <c r="B23" s="289" t="s">
        <v>254</v>
      </c>
      <c r="C23" s="290"/>
      <c r="D23" s="286">
        <f>'3.Mobility (not owned)'!D9</f>
        <v>0</v>
      </c>
    </row>
    <row r="24" spans="2:4" ht="15.6" x14ac:dyDescent="0.3">
      <c r="B24" s="19" t="s">
        <v>252</v>
      </c>
      <c r="C24" s="167" t="str">
        <f>IF((COUNTIFS('3.Mobility (not owned)'!B13:B25, "=Data available", '3.Mobility (not owned)'!E13:E25, "")+COUNTIFS('3.Mobility (not owned)'!B27:B33, "=Data available", '3.Mobility (not owned)'!E27:E33, "")+COUNTIFS('3.Mobility (not owned)'!B35, "=Data available", '3.Mobility (not owned)'!E35, ""))=0, "none", COUNTIFS('3.Mobility (not owned)'!B13:B25, "=Data available", '3.Mobility (not owned)'!E13:E25, "")+COUNTIFS('3.Mobility (not owned)'!B27:B33, "=Data available", '3.Mobility (not owned)'!E27:E33, "")+COUNTIFS('3.Mobility (not owned)'!B35, "=Data available", '3.Mobility (not owned)'!E35, ""))</f>
        <v>none</v>
      </c>
      <c r="D24" s="287"/>
    </row>
    <row r="25" spans="2:4" ht="15.6" x14ac:dyDescent="0.3">
      <c r="B25" s="19" t="s">
        <v>289</v>
      </c>
      <c r="C25" s="167" t="str">
        <f>IF((COUNTIF('3.Mobility (not owned)'!I13:I35,"ERROR:*"))&gt;0, COUNTIF('3.Mobility (not owned)'!I13:I35,"ERROR:*"), "none")</f>
        <v>none</v>
      </c>
      <c r="D25" s="288"/>
    </row>
    <row r="26" spans="2:4" s="6" customFormat="1" ht="10.5" customHeight="1" x14ac:dyDescent="0.3">
      <c r="B26" s="162"/>
      <c r="C26" s="163"/>
      <c r="D26" s="164"/>
    </row>
    <row r="27" spans="2:4" ht="15.6" x14ac:dyDescent="0.3">
      <c r="B27" s="289" t="s">
        <v>7</v>
      </c>
      <c r="C27" s="290"/>
      <c r="D27" s="286">
        <f>'4.Purchased equipment'!D9</f>
        <v>0</v>
      </c>
    </row>
    <row r="28" spans="2:4" ht="15.6" x14ac:dyDescent="0.3">
      <c r="B28" s="19" t="s">
        <v>252</v>
      </c>
      <c r="C28" s="167" t="str">
        <f>IF((COUNTIFS('4.Purchased equipment'!B13:B28,"Data available", '4.Purchased equipment'!E13:E28, "") +COUNTIFS('4.Purchased equipment'!B32:B42, "Data available", '4.Purchased equipment'!E32:E42,"")+COUNTIFS('4.Purchased equipment'!B46:B54, "Data available", '4.Purchased equipment'!E46:E54, ""))&gt;0, COUNTIFS('4.Purchased equipment'!B13:B28,"Data available", '4.Purchased equipment'!E13:E28, "") +COUNTIFS('4.Purchased equipment'!B32:B42, "Data available", '4.Purchased equipment'!E32:E42,"")+COUNTIFS('4.Purchased equipment'!B46:B54, "Data available", '4.Purchased equipment'!E46:E54, ""), "none")</f>
        <v>none</v>
      </c>
      <c r="D28" s="287"/>
    </row>
    <row r="29" spans="2:4" ht="15.6" x14ac:dyDescent="0.3">
      <c r="B29" s="19" t="s">
        <v>289</v>
      </c>
      <c r="C29" s="167" t="str">
        <f>IF((COUNTIF('4.Purchased equipment'!H13:H28,"ERROR:*")+COUNTIF('4.Purchased equipment'!H32:H42, "ERROR:*")+COUNTIF('4.Purchased equipment'!H46:H54, "ERROR:*"))&gt;0, (COUNTIF('4.Purchased equipment'!H13:H28,"ERROR:*")+COUNTIF('4.Purchased equipment'!H32:H42, "ERROR:*")+COUNTIF('4.Purchased equipment'!H46:H54, "ERROR:*")), "none")</f>
        <v>none</v>
      </c>
      <c r="D29" s="288"/>
    </row>
    <row r="30" spans="2:4" s="6" customFormat="1" ht="10.5" customHeight="1" x14ac:dyDescent="0.3">
      <c r="B30" s="162"/>
      <c r="C30" s="163"/>
      <c r="D30" s="164"/>
    </row>
    <row r="31" spans="2:4" ht="15.6" x14ac:dyDescent="0.3">
      <c r="B31" s="289" t="s">
        <v>255</v>
      </c>
      <c r="C31" s="290"/>
      <c r="D31" s="286">
        <f>'5.Food'!D9</f>
        <v>0</v>
      </c>
    </row>
    <row r="32" spans="2:4" ht="15.6" x14ac:dyDescent="0.3">
      <c r="B32" s="19" t="s">
        <v>252</v>
      </c>
      <c r="C32" s="167" t="str">
        <f>IF((COUNTIFS('5.Food'!B13:B27, "=Data available", '5.Food'!E13:E27, ""))=0, "none", (COUNTIFS('5.Food'!B13:B27, "=Data available", '5.Food'!E13:E27, "")))</f>
        <v>none</v>
      </c>
      <c r="D32" s="287"/>
    </row>
    <row r="33" spans="2:4" ht="15.6" x14ac:dyDescent="0.3">
      <c r="B33" s="19" t="s">
        <v>289</v>
      </c>
      <c r="C33" s="167" t="str">
        <f>IF((COUNTIF('5.Food'!H13:H27,"ERROR:*"))&gt;0, COUNTIF('5.Food'!H13:H27,"ERROR:*"), "none")</f>
        <v>none</v>
      </c>
      <c r="D33" s="288"/>
    </row>
    <row r="34" spans="2:4" s="6" customFormat="1" ht="11.25" customHeight="1" x14ac:dyDescent="0.3">
      <c r="B34" s="162"/>
      <c r="C34" s="163"/>
      <c r="D34" s="164"/>
    </row>
    <row r="35" spans="2:4" ht="15.6" x14ac:dyDescent="0.3">
      <c r="B35" s="289" t="s">
        <v>256</v>
      </c>
      <c r="C35" s="290"/>
      <c r="D35" s="286">
        <f>'6.Waste'!D9</f>
        <v>0</v>
      </c>
    </row>
    <row r="36" spans="2:4" ht="15.6" x14ac:dyDescent="0.3">
      <c r="B36" s="19" t="s">
        <v>252</v>
      </c>
      <c r="C36" s="167" t="str">
        <f>IF((COUNTIFS('6.Waste'!B13:B13, "=Data available", '6.Waste'!E13:E13, "")+COUNTIFS('6.Waste'!B18:B24, "=Data available", '6.Waste'!E18:E24, "")+COUNTIFS('6.Waste'!B26:B27, "=Data available",'6.Waste'!E26:E27, "")+COUNTIFS('6.Waste'!B30:B39, "=Data available", '6.Waste'!E30:E39, "")+COUNTIFS('6.Waste'!B41:B45, "=Data available", '6.Waste'!E41:E45, "")+COUNTIFS('6.Waste'!B47:B49, "=Data available", '6.Waste'!E47:E49, ""))=0, "none", (COUNTIFS('6.Waste'!B13:B13, "=Data available", '6.Waste'!E13:E13, "")+COUNTIFS('6.Waste'!B18:B24, "=Data available", '6.Waste'!E18:E24, "")+COUNTIFS('6.Waste'!B26:B27, "=Data available",'6.Waste'!E26:E27, "")+COUNTIFS('6.Waste'!B30:B39, "=Data available", '6.Waste'!E30:E39, "")+COUNTIFS('6.Waste'!B41:B45, "=Data available", '6.Waste'!E41:E45, "")+COUNTIFS('6.Waste'!B47:B49, "=Data available", '6.Waste'!E47:E49,"")))</f>
        <v>none</v>
      </c>
      <c r="D36" s="287"/>
    </row>
    <row r="37" spans="2:4" ht="15.6" x14ac:dyDescent="0.3">
      <c r="B37" s="19" t="s">
        <v>289</v>
      </c>
      <c r="C37" s="167" t="str">
        <f>IF((COUNTIF('6.Waste'!H13:H49,"ERROR:*"))&gt;0, COUNTIF('6.Waste'!H13:H49,"ERROR:*"), "none")</f>
        <v>none</v>
      </c>
      <c r="D37" s="288"/>
    </row>
    <row r="39" spans="2:4" x14ac:dyDescent="0.3">
      <c r="B39" s="120"/>
    </row>
    <row r="40" spans="2:4" x14ac:dyDescent="0.3">
      <c r="B40" s="120"/>
    </row>
  </sheetData>
  <sheetProtection algorithmName="SHA-512" hashValue="9ZsjLFcHuXUfh6djPgBV1MxmiPN7CD2WhB5QYLuk22IPSCoabhyLJXnZQzvMgwqDeThTPpUanw9RHelCEZjVxQ==" saltValue="Wl+f9P5KeZld6Wo4XiTF9g==" spinCount="100000" sheet="1" objects="1" scenarios="1" selectLockedCells="1"/>
  <mergeCells count="17">
    <mergeCell ref="D23:D25"/>
    <mergeCell ref="B4:F4"/>
    <mergeCell ref="B5:F5"/>
    <mergeCell ref="B2:F2"/>
    <mergeCell ref="D27:D29"/>
    <mergeCell ref="B35:C35"/>
    <mergeCell ref="B11:C11"/>
    <mergeCell ref="B31:C31"/>
    <mergeCell ref="B27:C27"/>
    <mergeCell ref="B23:C23"/>
    <mergeCell ref="B19:C19"/>
    <mergeCell ref="B15:C15"/>
    <mergeCell ref="D31:D33"/>
    <mergeCell ref="D35:D37"/>
    <mergeCell ref="D15:D17"/>
    <mergeCell ref="D11:D13"/>
    <mergeCell ref="D19:D21"/>
  </mergeCells>
  <conditionalFormatting sqref="C12:C14 C16:C18 C20:C22 C24:C26 C28:C30 C32:C34 C36:C37">
    <cfRule type="expression" dxfId="3" priority="5">
      <formula>$C12="none"</formula>
    </cfRule>
    <cfRule type="expression" dxfId="2" priority="7">
      <formula>$C12&gt;0</formula>
    </cfRule>
  </conditionalFormatting>
  <conditionalFormatting sqref="D11:D13 D15:D17 D19:D21 D23:D25 D27:D29 D31:D33 D35:D37">
    <cfRule type="expression" dxfId="1" priority="1">
      <formula>$D11=100%</formula>
    </cfRule>
    <cfRule type="expression" dxfId="0" priority="2">
      <formula>$D11&lt;100</formula>
    </cfRule>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Important Instructions</vt:lpstr>
      <vt:lpstr>References &amp; building info</vt:lpstr>
      <vt:lpstr>1.Energy &amp; water</vt:lpstr>
      <vt:lpstr>2.Mobility (owned)</vt:lpstr>
      <vt:lpstr>3.Mobility (not owned)</vt:lpstr>
      <vt:lpstr>4.Purchased equipment</vt:lpstr>
      <vt:lpstr>5.Food</vt:lpstr>
      <vt:lpstr>6.Waste</vt:lpstr>
      <vt:lpstr>Synthesis</vt:lpstr>
      <vt:lpstr>Mobility fuels</vt:lpstr>
      <vt:lpstr>units</vt:lpstr>
      <vt:lpstr>Data availability</vt:lpstr>
      <vt:lpstr>YesNo</vt:lpstr>
      <vt:lpstr>BuildingOccupation</vt:lpstr>
      <vt:lpstr>RentedOwned</vt:lpstr>
      <vt:lpstr>'5.Food'!Print_Area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Margaux Emery</dc:creator>
  <cp:keywords/>
  <dc:description/>
  <cp:lastModifiedBy>Jean-Philippe Richard</cp:lastModifiedBy>
  <cp:revision/>
  <dcterms:created xsi:type="dcterms:W3CDTF">2023-03-13T11:08:44Z</dcterms:created>
  <dcterms:modified xsi:type="dcterms:W3CDTF">2024-05-15T08:25:06Z</dcterms:modified>
  <cp:category/>
  <cp:contentStatus/>
</cp:coreProperties>
</file>